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kag-svr100\u\流田引継系一式\折込部数表\"/>
    </mc:Choice>
  </mc:AlternateContent>
  <xr:revisionPtr revIDLastSave="0" documentId="13_ncr:1_{858F1137-CC91-46E7-BF9D-CEF90D5C18BB}" xr6:coauthVersionLast="45" xr6:coauthVersionMax="45" xr10:uidLastSave="{00000000-0000-0000-0000-000000000000}"/>
  <bookViews>
    <workbookView xWindow="-120" yWindow="-120" windowWidth="29040" windowHeight="15840" tabRatio="944" firstSheet="3" activeTab="5" xr2:uid="{00000000-000D-0000-FFFF-FFFF00000000}"/>
  </bookViews>
  <sheets>
    <sheet name="表紙" sheetId="24" r:id="rId1"/>
    <sheet name="地図" sheetId="25" r:id="rId2"/>
    <sheet name="新聞広告基準" sheetId="26" r:id="rId3"/>
    <sheet name="お申し込みと納品につきまして" sheetId="27" r:id="rId4"/>
    <sheet name="搬入カレンダー" sheetId="28" r:id="rId5"/>
    <sheet name="市郡別" sheetId="23" r:id="rId6"/>
    <sheet name="岡山1" sheetId="12" r:id="rId7"/>
    <sheet name="岡山2" sheetId="13" r:id="rId8"/>
    <sheet name="岡山3・玉野" sheetId="14" r:id="rId9"/>
    <sheet name="赤磐・瀬戸内・備前・和気" sheetId="16" r:id="rId10"/>
    <sheet name="倉敷1" sheetId="17" r:id="rId11"/>
    <sheet name="倉敷2・小田" sheetId="18" r:id="rId12"/>
    <sheet name="総社・笠岡・井原・浅口" sheetId="19" r:id="rId13"/>
    <sheet name="高梁・加賀・新見" sheetId="20" r:id="rId14"/>
    <sheet name="津山・勝田・久米" sheetId="21" r:id="rId15"/>
    <sheet name="真庭・苫田・美作" sheetId="22" r:id="rId16"/>
  </sheets>
  <externalReferences>
    <externalReference r:id="rId17"/>
    <externalReference r:id="rId18"/>
  </externalReferences>
  <definedNames>
    <definedName name="_xlnm.Print_Area" localSheetId="3">お申し込みと納品につきまして!$A$1:$C$35</definedName>
    <definedName name="_xlnm.Print_Area" localSheetId="6">岡山1!$A$1:$T$49</definedName>
    <definedName name="_xlnm.Print_Area" localSheetId="7">岡山2!$A$1:$T$46</definedName>
    <definedName name="_xlnm.Print_Area" localSheetId="8">岡山3・玉野!$A$1:$T$45</definedName>
    <definedName name="_xlnm.Print_Area" localSheetId="13">高梁・加賀・新見!$A$1:$T$43</definedName>
    <definedName name="_xlnm.Print_Area" localSheetId="5">市郡別!$A$3:$T$42</definedName>
    <definedName name="_xlnm.Print_Area" localSheetId="2">新聞広告基準!$A$1:$C$35</definedName>
    <definedName name="_xlnm.Print_Area" localSheetId="15">真庭・苫田・美作!$A$1:$T$46</definedName>
    <definedName name="_xlnm.Print_Area" localSheetId="9">赤磐・瀬戸内・備前・和気!$A$1:$T$46</definedName>
    <definedName name="_xlnm.Print_Area" localSheetId="10">倉敷1!$A$1:$T$45</definedName>
    <definedName name="_xlnm.Print_Area" localSheetId="11">倉敷2・小田!$A$1:$T$46</definedName>
    <definedName name="_xlnm.Print_Area" localSheetId="12">総社・笠岡・井原・浅口!$A$1:$T$45</definedName>
    <definedName name="_xlnm.Print_Area" localSheetId="1">地図!$A$1:$C$35</definedName>
    <definedName name="_xlnm.Print_Area" localSheetId="14">津山・勝田・久米!$A$1:$T$46</definedName>
    <definedName name="_xlnm.Print_Area" localSheetId="4">搬入カレンダー!$A$1:$C$35</definedName>
    <definedName name="_xlnm.Print_Area" localSheetId="0">表紙!$A$1:$C$35</definedName>
    <definedName name="あ" localSheetId="3">#REF!</definedName>
    <definedName name="あ" localSheetId="2">#REF!</definedName>
    <definedName name="あ" localSheetId="1">#REF!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4">搬入カレンダー!#REF!</definedName>
    <definedName name="サイズ1" localSheetId="0">表紙!#REF!</definedName>
    <definedName name="サイズ1">#REF!</definedName>
    <definedName name="サイズ2" localSheetId="3">#REF!</definedName>
    <definedName name="サイズ2" localSheetId="5">市郡別!$I$4</definedName>
    <definedName name="サイズ2" localSheetId="2">#REF!</definedName>
    <definedName name="サイズ2" localSheetId="1">#REF!</definedName>
    <definedName name="サイズ2" localSheetId="4">#REF!</definedName>
    <definedName name="サイズ2" localSheetId="0">#REF!</definedName>
    <definedName name="サイズ2">#REF!</definedName>
    <definedName name="サイズ3" localSheetId="7">岡山2!$F$2</definedName>
    <definedName name="サイズ3" localSheetId="8">岡山3・玉野!$F$2</definedName>
    <definedName name="サイズ3" localSheetId="13">高梁・加賀・新見!$F$2</definedName>
    <definedName name="サイズ3" localSheetId="15">真庭・苫田・美作!$F$2</definedName>
    <definedName name="サイズ3" localSheetId="9">赤磐・瀬戸内・備前・和気!$F$2</definedName>
    <definedName name="サイズ3" localSheetId="10">倉敷1!$F$2</definedName>
    <definedName name="サイズ3" localSheetId="11">倉敷2・小田!$F$2</definedName>
    <definedName name="サイズ3" localSheetId="12">総社・笠岡・井原・浅口!$F$2</definedName>
    <definedName name="サイズ3" localSheetId="14">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4">搬入カレンダー!#REF!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4">#REF!</definedName>
    <definedName name="タイトル等2" localSheetId="0">#REF!</definedName>
    <definedName name="タイトル等2">#REF!</definedName>
    <definedName name="タイトル等3" localSheetId="7">岡山2!$K$2</definedName>
    <definedName name="タイトル等3" localSheetId="8">岡山3・玉野!$K$2</definedName>
    <definedName name="タイトル等3" localSheetId="13">高梁・加賀・新見!$K$2</definedName>
    <definedName name="タイトル等3" localSheetId="15">真庭・苫田・美作!$K$2</definedName>
    <definedName name="タイトル等3" localSheetId="9">赤磐・瀬戸内・備前・和気!$K$2</definedName>
    <definedName name="タイトル等3" localSheetId="10">倉敷1!$K$2</definedName>
    <definedName name="タイトル等3" localSheetId="11">倉敷2・小田!$K$2</definedName>
    <definedName name="タイトル等3" localSheetId="12">総社・笠岡・井原・浅口!$K$2</definedName>
    <definedName name="タイトル等3" localSheetId="14">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4">搬入カレンダー!#REF!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4">#REF!</definedName>
    <definedName name="広告主名2" localSheetId="0">#REF!</definedName>
    <definedName name="広告主名2">#REF!</definedName>
    <definedName name="広告主名3" localSheetId="7">岡山2!$H$2</definedName>
    <definedName name="広告主名3" localSheetId="8">岡山3・玉野!$H$2</definedName>
    <definedName name="広告主名3" localSheetId="13">高梁・加賀・新見!$H$2</definedName>
    <definedName name="広告主名3" localSheetId="15">真庭・苫田・美作!$H$2</definedName>
    <definedName name="広告主名3" localSheetId="9">赤磐・瀬戸内・備前・和気!$H$2</definedName>
    <definedName name="広告主名3" localSheetId="10">倉敷1!$H$2</definedName>
    <definedName name="広告主名3" localSheetId="11">倉敷2・小田!$H$2</definedName>
    <definedName name="広告主名3" localSheetId="12">総社・笠岡・井原・浅口!$H$2</definedName>
    <definedName name="広告主名3" localSheetId="14">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4">搬入カレンダー!#REF!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4">#REF!</definedName>
    <definedName name="申込者名2" localSheetId="0">#REF!</definedName>
    <definedName name="申込者名2">#REF!</definedName>
    <definedName name="申込者名3" localSheetId="7">岡山2!$N$2</definedName>
    <definedName name="申込者名3" localSheetId="8">岡山3・玉野!$N$2</definedName>
    <definedName name="申込者名3" localSheetId="13">高梁・加賀・新見!$N$2</definedName>
    <definedName name="申込者名3" localSheetId="15">真庭・苫田・美作!$N$2</definedName>
    <definedName name="申込者名3" localSheetId="9">赤磐・瀬戸内・備前・和気!$N$2</definedName>
    <definedName name="申込者名3" localSheetId="10">倉敷1!$N$2</definedName>
    <definedName name="申込者名3" localSheetId="11">倉敷2・小田!$N$2</definedName>
    <definedName name="申込者名3" localSheetId="12">総社・笠岡・井原・浅口!$N$2</definedName>
    <definedName name="申込者名3" localSheetId="14">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4">搬入カレンダー!#REF!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4">#REF!</definedName>
    <definedName name="折込指定日2" localSheetId="0">#REF!</definedName>
    <definedName name="折込指定日2">#REF!</definedName>
    <definedName name="折込指定日3" localSheetId="3">[2]香川①!#REF!</definedName>
    <definedName name="折込指定日3" localSheetId="7">岡山2!$A$2</definedName>
    <definedName name="折込指定日3" localSheetId="8">岡山3・玉野!$A$2</definedName>
    <definedName name="折込指定日3" localSheetId="13">高梁・加賀・新見!$A$2</definedName>
    <definedName name="折込指定日3" localSheetId="2">[2]香川①!#REF!</definedName>
    <definedName name="折込指定日3" localSheetId="15">真庭・苫田・美作!$A$2</definedName>
    <definedName name="折込指定日3" localSheetId="9">赤磐・瀬戸内・備前・和気!$A$2</definedName>
    <definedName name="折込指定日3" localSheetId="10">倉敷1!$A$2</definedName>
    <definedName name="折込指定日3" localSheetId="11">倉敷2・小田!$A$2</definedName>
    <definedName name="折込指定日3" localSheetId="12">総社・笠岡・井原・浅口!$A$2</definedName>
    <definedName name="折込指定日3" localSheetId="1">[2]香川①!#REF!</definedName>
    <definedName name="折込指定日3" localSheetId="14">津山・勝田・久米!$A$2</definedName>
    <definedName name="折込指定日3" localSheetId="4">[2]香川①!#REF!</definedName>
    <definedName name="折込指定日3" localSheetId="0">[2]香川①!#REF!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4">搬入カレンダー!#REF!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4">#REF!</definedName>
    <definedName name="折込総数2" localSheetId="0">#REF!</definedName>
    <definedName name="折込総数2">#REF!</definedName>
    <definedName name="折込総数3" localSheetId="7">岡山2!$C$2</definedName>
    <definedName name="折込総数3" localSheetId="8">岡山3・玉野!$C$2</definedName>
    <definedName name="折込総数3" localSheetId="13">高梁・加賀・新見!$C$2</definedName>
    <definedName name="折込総数3" localSheetId="15">真庭・苫田・美作!$C$2</definedName>
    <definedName name="折込総数3" localSheetId="9">赤磐・瀬戸内・備前・和気!$C$2</definedName>
    <definedName name="折込総数3" localSheetId="10">倉敷1!$C$2</definedName>
    <definedName name="折込総数3" localSheetId="11">倉敷2・小田!$C$2</definedName>
    <definedName name="折込総数3" localSheetId="12">総社・笠岡・井原・浅口!$C$2</definedName>
    <definedName name="折込総数3" localSheetId="14">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4">#REF!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28" l="1"/>
  <c r="C35" i="27"/>
  <c r="C35" i="26"/>
  <c r="C35" i="25"/>
  <c r="C44" i="12" l="1"/>
  <c r="I30" i="18" l="1"/>
  <c r="R44" i="12"/>
  <c r="S31" i="16"/>
  <c r="R31" i="16"/>
  <c r="S31" i="17"/>
  <c r="R31" i="17"/>
  <c r="S22" i="13"/>
  <c r="R22" i="13"/>
  <c r="S32" i="13"/>
  <c r="R32" i="13"/>
  <c r="R27" i="21"/>
  <c r="J31" i="17"/>
  <c r="I31" i="17"/>
  <c r="S44" i="12"/>
  <c r="R30" i="18"/>
  <c r="R19" i="18"/>
  <c r="R41" i="17"/>
  <c r="B47" i="23"/>
  <c r="C47" i="23" s="1"/>
  <c r="C23" i="22"/>
  <c r="D23" i="22"/>
  <c r="T42" i="23"/>
  <c r="S46" i="21" s="1"/>
  <c r="F22" i="13"/>
  <c r="J44" i="12"/>
  <c r="J11" i="23"/>
  <c r="I44" i="12"/>
  <c r="I11" i="23"/>
  <c r="S42" i="13"/>
  <c r="S16" i="14"/>
  <c r="S44" i="14"/>
  <c r="D46" i="17"/>
  <c r="G39" i="14"/>
  <c r="H14" i="23"/>
  <c r="F39" i="14"/>
  <c r="D47" i="22"/>
  <c r="D47" i="21"/>
  <c r="B49" i="23" s="1"/>
  <c r="C49" i="23" s="1"/>
  <c r="Q11" i="23"/>
  <c r="R11" i="23"/>
  <c r="D46" i="19"/>
  <c r="S14" i="16"/>
  <c r="R15" i="23"/>
  <c r="R14" i="16"/>
  <c r="Q15" i="23"/>
  <c r="D31" i="17"/>
  <c r="S27" i="21"/>
  <c r="R29" i="23"/>
  <c r="S39" i="14"/>
  <c r="R14" i="23"/>
  <c r="S45" i="13"/>
  <c r="R12" i="23"/>
  <c r="R42" i="13"/>
  <c r="R45" i="13"/>
  <c r="I42" i="13"/>
  <c r="F48" i="22"/>
  <c r="D44" i="20"/>
  <c r="D47" i="18"/>
  <c r="D47" i="16"/>
  <c r="D46" i="14"/>
  <c r="D47" i="13"/>
  <c r="B48" i="23"/>
  <c r="C48" i="23"/>
  <c r="B46" i="23"/>
  <c r="C46" i="23"/>
  <c r="D38" i="20"/>
  <c r="C28" i="23"/>
  <c r="P35" i="19"/>
  <c r="C39" i="14"/>
  <c r="B14" i="23"/>
  <c r="D39" i="14"/>
  <c r="D27" i="21"/>
  <c r="I39" i="14"/>
  <c r="I14" i="23"/>
  <c r="J42" i="19"/>
  <c r="J25" i="23"/>
  <c r="P44" i="14"/>
  <c r="P11" i="23"/>
  <c r="M39" i="14"/>
  <c r="L14" i="23"/>
  <c r="G20" i="20"/>
  <c r="H26" i="23"/>
  <c r="D31" i="16"/>
  <c r="D42" i="13"/>
  <c r="G42" i="13"/>
  <c r="D32" i="13"/>
  <c r="G32" i="13"/>
  <c r="J32" i="13"/>
  <c r="C32" i="23"/>
  <c r="D31" i="22"/>
  <c r="D42" i="22"/>
  <c r="G23" i="22"/>
  <c r="H32" i="23"/>
  <c r="G42" i="22"/>
  <c r="H34" i="23"/>
  <c r="J23" i="22"/>
  <c r="J32" i="23"/>
  <c r="M23" i="22"/>
  <c r="M45" i="22"/>
  <c r="S23" i="22"/>
  <c r="R32" i="23"/>
  <c r="S42" i="22"/>
  <c r="R34" i="23"/>
  <c r="D32" i="21"/>
  <c r="D43" i="21"/>
  <c r="C31" i="23"/>
  <c r="T31" i="23" s="1"/>
  <c r="G27" i="21"/>
  <c r="H29" i="23"/>
  <c r="G32" i="21"/>
  <c r="G43" i="21"/>
  <c r="H31" i="23"/>
  <c r="J27" i="21"/>
  <c r="J45" i="21"/>
  <c r="M27" i="21"/>
  <c r="M45" i="21"/>
  <c r="P27" i="21"/>
  <c r="P45" i="21"/>
  <c r="S32" i="21"/>
  <c r="G38" i="20"/>
  <c r="J38" i="20"/>
  <c r="J28" i="23"/>
  <c r="J20" i="20"/>
  <c r="M38" i="20"/>
  <c r="M42" i="20"/>
  <c r="M20" i="20"/>
  <c r="L26" i="23"/>
  <c r="P38" i="20"/>
  <c r="P20" i="20"/>
  <c r="P26" i="23"/>
  <c r="S38" i="20"/>
  <c r="S42" i="20"/>
  <c r="S20" i="20"/>
  <c r="D28" i="20"/>
  <c r="D20" i="20"/>
  <c r="C26" i="23"/>
  <c r="D42" i="19"/>
  <c r="D35" i="19"/>
  <c r="D44" i="19"/>
  <c r="D23" i="19"/>
  <c r="D13" i="19"/>
  <c r="G42" i="19"/>
  <c r="G35" i="19"/>
  <c r="H24" i="23"/>
  <c r="G23" i="19"/>
  <c r="H23" i="23"/>
  <c r="G13" i="19"/>
  <c r="H22" i="23"/>
  <c r="T22" i="23"/>
  <c r="J35" i="19"/>
  <c r="J24" i="23"/>
  <c r="J23" i="19"/>
  <c r="J23" i="23"/>
  <c r="J13" i="19"/>
  <c r="J22" i="23"/>
  <c r="M23" i="19"/>
  <c r="M44" i="19"/>
  <c r="P42" i="19"/>
  <c r="P23" i="19"/>
  <c r="P23" i="23"/>
  <c r="S42" i="19"/>
  <c r="S35" i="19"/>
  <c r="R24" i="23"/>
  <c r="S23" i="19"/>
  <c r="R23" i="23"/>
  <c r="G19" i="18"/>
  <c r="G30" i="18"/>
  <c r="H20" i="23"/>
  <c r="G39" i="18"/>
  <c r="H21" i="23"/>
  <c r="J19" i="18"/>
  <c r="J30" i="18"/>
  <c r="P39" i="18"/>
  <c r="P45" i="18"/>
  <c r="S30" i="18"/>
  <c r="S39" i="18"/>
  <c r="G31" i="17"/>
  <c r="G41" i="17"/>
  <c r="D41" i="17"/>
  <c r="J41" i="17"/>
  <c r="M41" i="17"/>
  <c r="M31" i="17"/>
  <c r="P41" i="17"/>
  <c r="P31" i="17"/>
  <c r="S41" i="17"/>
  <c r="D39" i="16"/>
  <c r="C18" i="23"/>
  <c r="D22" i="16"/>
  <c r="C16" i="23"/>
  <c r="D14" i="16"/>
  <c r="C15" i="23"/>
  <c r="G39" i="16"/>
  <c r="H18" i="23"/>
  <c r="G31" i="16"/>
  <c r="G22" i="16"/>
  <c r="G14" i="16"/>
  <c r="G45" i="16"/>
  <c r="J31" i="16"/>
  <c r="J17" i="23"/>
  <c r="S45" i="16"/>
  <c r="G16" i="14"/>
  <c r="D16" i="14"/>
  <c r="D44" i="14"/>
  <c r="J16" i="14"/>
  <c r="J44" i="14"/>
  <c r="J39" i="14"/>
  <c r="M16" i="14"/>
  <c r="D22" i="13"/>
  <c r="D45" i="13"/>
  <c r="C12" i="23"/>
  <c r="G22" i="13"/>
  <c r="G45" i="13"/>
  <c r="H12" i="23"/>
  <c r="J42" i="13"/>
  <c r="J22" i="13"/>
  <c r="M22" i="13"/>
  <c r="M45" i="13"/>
  <c r="L12" i="23"/>
  <c r="P2" i="16"/>
  <c r="K2" i="16"/>
  <c r="J2" i="16"/>
  <c r="D30" i="18"/>
  <c r="C20" i="23"/>
  <c r="D19" i="18"/>
  <c r="D39" i="18"/>
  <c r="C21" i="23"/>
  <c r="C22" i="23"/>
  <c r="C23" i="23"/>
  <c r="C25" i="23"/>
  <c r="C30" i="23"/>
  <c r="C33" i="23"/>
  <c r="C34" i="23"/>
  <c r="D44" i="12"/>
  <c r="C11" i="23" s="1"/>
  <c r="H13" i="23"/>
  <c r="H16" i="23"/>
  <c r="H25" i="23"/>
  <c r="H30" i="23"/>
  <c r="G44" i="12"/>
  <c r="H11" i="23"/>
  <c r="H27" i="23"/>
  <c r="H33" i="23"/>
  <c r="J14" i="23"/>
  <c r="J39" i="18"/>
  <c r="J21" i="23"/>
  <c r="J15" i="23"/>
  <c r="J16" i="23"/>
  <c r="J18" i="23"/>
  <c r="J27" i="23"/>
  <c r="J30" i="23"/>
  <c r="J31" i="23"/>
  <c r="J33" i="23"/>
  <c r="J34" i="23"/>
  <c r="M19" i="18"/>
  <c r="L20" i="23"/>
  <c r="L29" i="23"/>
  <c r="M39" i="18"/>
  <c r="M44" i="12"/>
  <c r="L11" i="23"/>
  <c r="L15" i="23"/>
  <c r="L16" i="23"/>
  <c r="L17" i="23"/>
  <c r="L18" i="23"/>
  <c r="L22" i="23"/>
  <c r="L24" i="23"/>
  <c r="L25" i="23"/>
  <c r="L27" i="23"/>
  <c r="L30" i="23"/>
  <c r="L31" i="23"/>
  <c r="L33" i="23"/>
  <c r="L34" i="23"/>
  <c r="S19" i="18"/>
  <c r="R21" i="23"/>
  <c r="N21" i="23"/>
  <c r="P44" i="12"/>
  <c r="P24" i="23"/>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20" i="20"/>
  <c r="O26" i="23"/>
  <c r="I27" i="21"/>
  <c r="I29" i="23"/>
  <c r="C31" i="17"/>
  <c r="C41" i="17"/>
  <c r="L41" i="17"/>
  <c r="F41" i="17"/>
  <c r="I41" i="17"/>
  <c r="O41" i="17"/>
  <c r="O39" i="18"/>
  <c r="M21" i="23"/>
  <c r="R39" i="18"/>
  <c r="Q21" i="23"/>
  <c r="F39" i="18"/>
  <c r="G21" i="23"/>
  <c r="C39" i="18"/>
  <c r="B21" i="23"/>
  <c r="A2" i="12"/>
  <c r="P2" i="12"/>
  <c r="K2" i="12"/>
  <c r="J2" i="12"/>
  <c r="I39" i="18"/>
  <c r="I21" i="23"/>
  <c r="L39" i="18"/>
  <c r="K21" i="23"/>
  <c r="C20" i="20"/>
  <c r="B26" i="23"/>
  <c r="F20" i="20"/>
  <c r="G26" i="23"/>
  <c r="I20" i="20"/>
  <c r="I26" i="23"/>
  <c r="L20" i="20"/>
  <c r="K26" i="23"/>
  <c r="C27" i="21"/>
  <c r="B29" i="23"/>
  <c r="S29" i="23" s="1"/>
  <c r="F27" i="21"/>
  <c r="G29" i="23"/>
  <c r="L27" i="21"/>
  <c r="K29" i="23"/>
  <c r="O27" i="21"/>
  <c r="M29" i="23"/>
  <c r="Q29" i="23"/>
  <c r="R16" i="14"/>
  <c r="Q13" i="23"/>
  <c r="R39" i="14"/>
  <c r="Q14" i="23"/>
  <c r="R45" i="16"/>
  <c r="R44" i="17"/>
  <c r="Q19" i="23"/>
  <c r="R23" i="19"/>
  <c r="Q23" i="23"/>
  <c r="R35" i="19"/>
  <c r="Q24" i="23"/>
  <c r="R42" i="19"/>
  <c r="Q25" i="23"/>
  <c r="R38" i="20"/>
  <c r="Q28" i="23"/>
  <c r="R32" i="21"/>
  <c r="Q30" i="23"/>
  <c r="R23" i="22"/>
  <c r="R42" i="22"/>
  <c r="Q34" i="23"/>
  <c r="O44" i="12"/>
  <c r="O31" i="17"/>
  <c r="C28" i="20"/>
  <c r="B27" i="23"/>
  <c r="G27" i="23"/>
  <c r="I27" i="23"/>
  <c r="K27" i="23"/>
  <c r="C42" i="19"/>
  <c r="B25" i="23"/>
  <c r="F42" i="19"/>
  <c r="G25" i="23"/>
  <c r="I42" i="19"/>
  <c r="I25" i="23"/>
  <c r="K25" i="23"/>
  <c r="C35" i="19"/>
  <c r="B24" i="23"/>
  <c r="F35" i="19"/>
  <c r="G24" i="23"/>
  <c r="I35" i="19"/>
  <c r="I24" i="23"/>
  <c r="K24" i="23"/>
  <c r="C23" i="19"/>
  <c r="B23" i="23"/>
  <c r="F23" i="19"/>
  <c r="G23" i="23"/>
  <c r="I23" i="19"/>
  <c r="I23" i="23"/>
  <c r="L23" i="19"/>
  <c r="K23" i="23"/>
  <c r="C13" i="19"/>
  <c r="B22" i="23"/>
  <c r="F13" i="19"/>
  <c r="G22" i="23"/>
  <c r="I13" i="19"/>
  <c r="K22" i="23"/>
  <c r="C16" i="14"/>
  <c r="B11" i="23"/>
  <c r="C42" i="13"/>
  <c r="C22" i="13"/>
  <c r="C14" i="16"/>
  <c r="B15" i="23"/>
  <c r="C22" i="16"/>
  <c r="B16" i="23"/>
  <c r="C31" i="16"/>
  <c r="B17" i="23"/>
  <c r="C39" i="16"/>
  <c r="B18" i="23"/>
  <c r="C30" i="18"/>
  <c r="C19" i="18"/>
  <c r="A19" i="18" s="1"/>
  <c r="C38" i="20"/>
  <c r="B28" i="23"/>
  <c r="C32" i="21"/>
  <c r="B30" i="23"/>
  <c r="B32" i="23"/>
  <c r="C31" i="22"/>
  <c r="A31" i="22"/>
  <c r="C42" i="22"/>
  <c r="B34" i="23"/>
  <c r="F16" i="14"/>
  <c r="G13" i="23"/>
  <c r="F44" i="12"/>
  <c r="G11" i="23"/>
  <c r="F42" i="13"/>
  <c r="F32" i="13"/>
  <c r="F14" i="16"/>
  <c r="G15" i="23"/>
  <c r="F22" i="16"/>
  <c r="F31" i="16"/>
  <c r="G17" i="23"/>
  <c r="F39" i="16"/>
  <c r="G18" i="23"/>
  <c r="F31" i="17"/>
  <c r="F30" i="18"/>
  <c r="F19" i="18"/>
  <c r="F45" i="18"/>
  <c r="F38" i="20"/>
  <c r="G28" i="23"/>
  <c r="F32" i="21"/>
  <c r="G30" i="23"/>
  <c r="F43" i="21"/>
  <c r="G31" i="23"/>
  <c r="F23" i="22"/>
  <c r="G32" i="23"/>
  <c r="G33" i="23"/>
  <c r="F42" i="22"/>
  <c r="G34" i="23"/>
  <c r="I16" i="14"/>
  <c r="I13" i="23"/>
  <c r="I32" i="13"/>
  <c r="I22" i="13"/>
  <c r="I15" i="23"/>
  <c r="I16" i="23"/>
  <c r="I31" i="16"/>
  <c r="I45" i="16"/>
  <c r="I18" i="23"/>
  <c r="I19" i="18"/>
  <c r="I20" i="23" s="1"/>
  <c r="I35" i="23" s="1"/>
  <c r="I38" i="20"/>
  <c r="I28" i="23"/>
  <c r="I30" i="23"/>
  <c r="I31" i="23"/>
  <c r="I23" i="22"/>
  <c r="I45" i="22"/>
  <c r="I33" i="23"/>
  <c r="I34" i="23"/>
  <c r="L16" i="14"/>
  <c r="K13" i="23"/>
  <c r="L39" i="14"/>
  <c r="K14" i="23"/>
  <c r="L44" i="12"/>
  <c r="K11" i="23"/>
  <c r="L22" i="13"/>
  <c r="L45" i="13"/>
  <c r="K12" i="23"/>
  <c r="K15" i="23"/>
  <c r="K16" i="23"/>
  <c r="K17" i="23"/>
  <c r="K18" i="23"/>
  <c r="L31" i="17"/>
  <c r="L19" i="18"/>
  <c r="K20" i="23"/>
  <c r="L38" i="20"/>
  <c r="K30" i="23"/>
  <c r="K31" i="23"/>
  <c r="L23" i="22"/>
  <c r="K32" i="23"/>
  <c r="K33" i="23"/>
  <c r="K34" i="23"/>
  <c r="O42" i="19"/>
  <c r="R20" i="20"/>
  <c r="L44" i="19"/>
  <c r="O38" i="20"/>
  <c r="O42" i="20"/>
  <c r="R25" i="23"/>
  <c r="H17" i="23"/>
  <c r="C14" i="23"/>
  <c r="J45" i="16"/>
  <c r="S45" i="22"/>
  <c r="Q12" i="23"/>
  <c r="C17" i="23"/>
  <c r="C13" i="23"/>
  <c r="L44" i="14"/>
  <c r="G16" i="23"/>
  <c r="D45" i="18"/>
  <c r="R45" i="21"/>
  <c r="J20" i="23"/>
  <c r="J45" i="13"/>
  <c r="J12" i="23"/>
  <c r="M44" i="14"/>
  <c r="G44" i="14"/>
  <c r="F44" i="14"/>
  <c r="L28" i="23"/>
  <c r="L42" i="20"/>
  <c r="F45" i="22"/>
  <c r="T33" i="23"/>
  <c r="R45" i="22"/>
  <c r="T34" i="23"/>
  <c r="S45" i="21"/>
  <c r="J29" i="23"/>
  <c r="R42" i="20"/>
  <c r="R28" i="23"/>
  <c r="G44" i="17"/>
  <c r="H19" i="23"/>
  <c r="T14" i="23"/>
  <c r="R13" i="23"/>
  <c r="L13" i="23"/>
  <c r="M44" i="17"/>
  <c r="L19" i="23"/>
  <c r="O44" i="17"/>
  <c r="M19" i="23"/>
  <c r="J45" i="18"/>
  <c r="S44" i="17"/>
  <c r="R19" i="23"/>
  <c r="S45" i="18"/>
  <c r="J44" i="17"/>
  <c r="J19" i="23"/>
  <c r="I44" i="14"/>
  <c r="G14" i="23"/>
  <c r="A42" i="22"/>
  <c r="A23" i="19"/>
  <c r="J13" i="23"/>
  <c r="G44" i="19"/>
  <c r="D45" i="22"/>
  <c r="G45" i="18"/>
  <c r="J45" i="22"/>
  <c r="F44" i="19"/>
  <c r="L44" i="17"/>
  <c r="K19" i="23"/>
  <c r="A16" i="14"/>
  <c r="Q20" i="23"/>
  <c r="P44" i="19"/>
  <c r="P35" i="23"/>
  <c r="O36" i="23"/>
  <c r="I32" i="23"/>
  <c r="R44" i="19"/>
  <c r="O45" i="18"/>
  <c r="S21" i="23"/>
  <c r="M45" i="18"/>
  <c r="E2" i="14"/>
  <c r="G45" i="21"/>
  <c r="G45" i="22"/>
  <c r="H15" i="23"/>
  <c r="L45" i="22"/>
  <c r="R44" i="14"/>
  <c r="S14" i="23"/>
  <c r="A30" i="18"/>
  <c r="I44" i="17"/>
  <c r="I19" i="23"/>
  <c r="A32" i="21"/>
  <c r="I45" i="13"/>
  <c r="I12" i="23"/>
  <c r="A31" i="16"/>
  <c r="C45" i="22"/>
  <c r="O44" i="19"/>
  <c r="G20" i="23"/>
  <c r="F44" i="17"/>
  <c r="G19" i="23"/>
  <c r="A22" i="16"/>
  <c r="A39" i="14"/>
  <c r="A22" i="13"/>
  <c r="A42" i="13"/>
  <c r="F45" i="13"/>
  <c r="G12" i="23"/>
  <c r="C44" i="14"/>
  <c r="B13" i="23"/>
  <c r="S13" i="23"/>
  <c r="C45" i="13"/>
  <c r="B12" i="23"/>
  <c r="S34" i="23"/>
  <c r="B33" i="23"/>
  <c r="S33" i="23"/>
  <c r="Q32" i="23"/>
  <c r="L32" i="23"/>
  <c r="T32" i="23"/>
  <c r="A23" i="22"/>
  <c r="F45" i="21"/>
  <c r="A27" i="21"/>
  <c r="O45" i="21"/>
  <c r="S30" i="23"/>
  <c r="N29" i="23"/>
  <c r="R30" i="23"/>
  <c r="T30" i="23"/>
  <c r="D45" i="21"/>
  <c r="E2" i="21" s="1"/>
  <c r="I45" i="21"/>
  <c r="L45" i="21"/>
  <c r="C45" i="21"/>
  <c r="A45" i="21" s="1"/>
  <c r="C29" i="23"/>
  <c r="C42" i="20"/>
  <c r="G42" i="20"/>
  <c r="D42" i="20"/>
  <c r="P42" i="20"/>
  <c r="S27" i="23"/>
  <c r="I42" i="20"/>
  <c r="A20" i="20"/>
  <c r="H28" i="23"/>
  <c r="J42" i="20"/>
  <c r="S26" i="23"/>
  <c r="A38" i="20"/>
  <c r="K28" i="23"/>
  <c r="S28" i="23"/>
  <c r="J26" i="23"/>
  <c r="C27" i="23"/>
  <c r="T27" i="23"/>
  <c r="A28" i="20"/>
  <c r="F42" i="20"/>
  <c r="C44" i="19"/>
  <c r="A13" i="19"/>
  <c r="S44" i="19"/>
  <c r="S25" i="23"/>
  <c r="C24" i="23"/>
  <c r="T24" i="23"/>
  <c r="A35" i="19"/>
  <c r="O35" i="23"/>
  <c r="S23" i="23"/>
  <c r="S24" i="23"/>
  <c r="A42" i="19"/>
  <c r="I22" i="23"/>
  <c r="S22" i="23"/>
  <c r="L23" i="23"/>
  <c r="T23" i="23"/>
  <c r="J44" i="19"/>
  <c r="I44" i="19"/>
  <c r="T25" i="23"/>
  <c r="L45" i="18"/>
  <c r="A39" i="18"/>
  <c r="R20" i="23"/>
  <c r="L21" i="23"/>
  <c r="R45" i="18"/>
  <c r="A41" i="17"/>
  <c r="C44" i="17"/>
  <c r="B19" i="23"/>
  <c r="P44" i="17"/>
  <c r="N19" i="23"/>
  <c r="D44" i="17"/>
  <c r="A31" i="17"/>
  <c r="Q17" i="23"/>
  <c r="S18" i="23"/>
  <c r="R17" i="23"/>
  <c r="T17" i="23"/>
  <c r="T16" i="23"/>
  <c r="S15" i="23"/>
  <c r="A14" i="16"/>
  <c r="S16" i="23"/>
  <c r="T18" i="23"/>
  <c r="D45" i="16"/>
  <c r="E2" i="16"/>
  <c r="C45" i="16"/>
  <c r="I17" i="23"/>
  <c r="F45" i="16"/>
  <c r="A39" i="16"/>
  <c r="A32" i="13"/>
  <c r="E2" i="13"/>
  <c r="T12" i="23"/>
  <c r="A45" i="22"/>
  <c r="E2" i="18"/>
  <c r="T20" i="23"/>
  <c r="H35" i="23"/>
  <c r="G36" i="23"/>
  <c r="E2" i="20"/>
  <c r="T28" i="23"/>
  <c r="S32" i="23"/>
  <c r="E2" i="22"/>
  <c r="K35" i="23"/>
  <c r="T13" i="23"/>
  <c r="E2" i="17"/>
  <c r="J35" i="23"/>
  <c r="I36" i="23"/>
  <c r="E2" i="19"/>
  <c r="Q35" i="23"/>
  <c r="A45" i="16"/>
  <c r="T15" i="23"/>
  <c r="T26" i="23"/>
  <c r="T29" i="23"/>
  <c r="L35" i="23"/>
  <c r="K36" i="23"/>
  <c r="A44" i="14"/>
  <c r="C19" i="23"/>
  <c r="A42" i="20"/>
  <c r="A44" i="19"/>
  <c r="S19" i="23"/>
  <c r="A44" i="17"/>
  <c r="G35" i="23"/>
  <c r="S12" i="23"/>
  <c r="A45" i="13"/>
  <c r="R35" i="23"/>
  <c r="Q36" i="23"/>
  <c r="T21" i="23"/>
  <c r="S17" i="23"/>
  <c r="T19" i="23"/>
  <c r="G4" i="23"/>
  <c r="A43" i="21" l="1"/>
  <c r="C35" i="23"/>
  <c r="B36" i="23" s="1"/>
  <c r="S36" i="23" s="1"/>
  <c r="N6" i="23" s="1"/>
  <c r="I45" i="18"/>
  <c r="S46" i="18"/>
  <c r="S46" i="22"/>
  <c r="S46" i="16"/>
  <c r="S45" i="17"/>
  <c r="E2" i="12"/>
  <c r="A44" i="12"/>
  <c r="M11" i="23"/>
  <c r="N11" i="23"/>
  <c r="C50" i="23"/>
  <c r="P6" i="23" s="1"/>
  <c r="B20" i="23"/>
  <c r="C45" i="18"/>
  <c r="A45" i="18" s="1"/>
  <c r="S49" i="12"/>
  <c r="S45" i="19"/>
  <c r="S46" i="13"/>
  <c r="S43" i="20"/>
  <c r="S45" i="14"/>
  <c r="T11" i="23" l="1"/>
  <c r="N35" i="23"/>
  <c r="S11" i="23"/>
  <c r="M35" i="23"/>
  <c r="S20" i="23"/>
  <c r="B35" i="23"/>
  <c r="S35" i="23" l="1"/>
  <c r="T35" i="23"/>
  <c r="M36" i="23"/>
  <c r="H2" i="16" l="1"/>
  <c r="H2" i="21"/>
  <c r="H2" i="12"/>
  <c r="B4" i="23"/>
  <c r="H2" i="18"/>
  <c r="H2" i="22"/>
  <c r="H2" i="19"/>
  <c r="H2" i="20"/>
  <c r="H2" i="13"/>
  <c r="H2" i="14"/>
  <c r="H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<sst xmlns="http://schemas.openxmlformats.org/spreadsheetml/2006/main" count="1385" uniqueCount="739">
  <si>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</si>
  <si>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</si>
  <si>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</si>
  <si>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</si>
  <si>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</si>
  <si>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</si>
  <si>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</si>
  <si>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</si>
  <si>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</si>
  <si>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</si>
  <si>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</si>
  <si>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</si>
  <si>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</si>
  <si>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</si>
  <si>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</si>
  <si>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</si>
  <si>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</si>
  <si>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</si>
  <si>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</si>
  <si>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</si>
  <si>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</si>
  <si>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</si>
  <si>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</si>
  <si>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</si>
  <si>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</si>
  <si>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</si>
  <si>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</si>
  <si>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</si>
  <si>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</si>
  <si>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</si>
  <si>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</si>
  <si>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</si>
  <si>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</si>
  <si>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</si>
  <si>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</si>
  <si>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</si>
  <si>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</si>
  <si>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</si>
  <si>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</si>
  <si>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</si>
  <si>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</si>
  <si>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</si>
  <si>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</si>
  <si>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</si>
  <si>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</si>
  <si>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</si>
  <si>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</si>
  <si>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</si>
  <si>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</si>
  <si>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</si>
  <si>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</si>
  <si>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</si>
  <si>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</si>
  <si>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</si>
  <si>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</si>
  <si>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</si>
  <si>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</si>
  <si>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</si>
  <si>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</si>
  <si>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</si>
  <si>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</si>
  <si>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</si>
  <si>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</si>
  <si>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</si>
  <si>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</si>
  <si>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</si>
  <si>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</si>
  <si>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</si>
  <si>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</si>
  <si>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</si>
  <si>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</si>
  <si>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</si>
  <si>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</si>
  <si>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</si>
  <si>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</si>
  <si>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</si>
  <si>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</si>
  <si>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</si>
  <si>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</si>
  <si>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</si>
  <si>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</si>
  <si>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</si>
  <si>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</si>
  <si>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</si>
  <si>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</si>
  <si>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</si>
  <si>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</si>
  <si>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</si>
  <si>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</si>
  <si>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</si>
  <si>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</si>
  <si>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</si>
  <si>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</si>
  <si>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</si>
  <si>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</si>
  <si>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</si>
  <si>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</si>
  <si>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</si>
  <si>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</si>
  <si>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</si>
  <si>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</si>
  <si>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</si>
  <si>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</si>
  <si>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</si>
  <si>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</si>
  <si>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</si>
  <si>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</si>
  <si>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</si>
  <si>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</si>
  <si>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</si>
  <si>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</si>
  <si>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</si>
  <si>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</si>
  <si>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</si>
  <si>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</si>
  <si>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</si>
  <si>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</si>
  <si>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</si>
  <si>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</si>
  <si>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</si>
  <si>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</si>
  <si>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</si>
  <si>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</si>
  <si>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</si>
  <si>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</si>
  <si>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</si>
  <si>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</si>
  <si>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</si>
  <si>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</si>
  <si>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</si>
  <si>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</si>
  <si>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</si>
  <si>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</si>
  <si>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</si>
  <si>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</si>
  <si>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</si>
  <si>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</si>
  <si>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</si>
  <si>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</si>
  <si>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</si>
  <si>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</si>
  <si>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</si>
  <si>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</si>
  <si>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</si>
  <si>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玉野西</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</si>
  <si>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</si>
  <si>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</si>
  <si>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</si>
  <si>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</si>
  <si>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</si>
  <si>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</si>
  <si>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</si>
  <si>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</si>
  <si>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</si>
  <si>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</si>
  <si>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</si>
  <si>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</si>
  <si>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</si>
  <si>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</si>
  <si>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</si>
  <si>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</si>
  <si>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</si>
  <si>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</si>
  <si>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</si>
  <si>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</si>
  <si>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</si>
  <si>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</si>
  <si>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</si>
  <si>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</si>
  <si>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</si>
  <si>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</si>
  <si>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</si>
  <si>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</si>
  <si>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</si>
  <si>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</si>
  <si>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</si>
  <si>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</si>
  <si>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t>
  </si>
  <si>
    <t>倉敷中央</t>
  </si>
  <si>
    <t>倉敷中央南</t>
    <rPh sb="2" eb="4">
      <t>チュウオウ</t>
    </rPh>
    <phoneticPr fontId="3"/>
  </si>
  <si>
    <t>倉敷北</t>
  </si>
  <si>
    <t>倉敷南</t>
  </si>
  <si>
    <t>倉敷富井</t>
  </si>
  <si>
    <t>倉敷笹沖</t>
  </si>
  <si>
    <t>倉敷大高</t>
  </si>
  <si>
    <t>西阿知</t>
  </si>
  <si>
    <t>西阿知</t>
    <rPh sb="0" eb="3">
      <t>ニシアチ</t>
    </rPh>
    <phoneticPr fontId="3"/>
  </si>
  <si>
    <t>西坂台北</t>
    <rPh sb="2" eb="3">
      <t>ダイ</t>
    </rPh>
    <phoneticPr fontId="3"/>
  </si>
  <si>
    <t>豊洲</t>
  </si>
  <si>
    <t>倉敷に含む</t>
  </si>
  <si>
    <t>天城</t>
  </si>
  <si>
    <t>庄パーク</t>
  </si>
  <si>
    <t>茶屋町</t>
  </si>
  <si>
    <t>早島(都窪)</t>
  </si>
  <si>
    <t>連島東</t>
  </si>
  <si>
    <t>連島</t>
  </si>
  <si>
    <t>水島</t>
  </si>
  <si>
    <t>水島</t>
    <rPh sb="0" eb="2">
      <t>ミズシマ</t>
    </rPh>
    <phoneticPr fontId="3"/>
  </si>
  <si>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</si>
  <si>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</si>
  <si>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</si>
  <si>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</si>
  <si>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</si>
  <si>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</si>
  <si>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</si>
  <si>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</si>
  <si>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</si>
  <si>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</si>
  <si>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</si>
  <si>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</si>
  <si>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</si>
  <si>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</si>
  <si>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</si>
  <si>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</si>
  <si>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</si>
  <si>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</si>
  <si>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</si>
  <si>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</si>
  <si>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</si>
  <si>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</si>
  <si>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</si>
  <si>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</si>
  <si>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</si>
  <si>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</si>
  <si>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</si>
  <si>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</si>
  <si>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</si>
  <si>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</si>
  <si>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</si>
  <si>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</si>
  <si>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</si>
  <si>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</si>
  <si>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</si>
  <si>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</si>
  <si>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</si>
  <si>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</si>
  <si>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</si>
  <si>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</si>
  <si>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</si>
  <si>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</si>
  <si>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</si>
  <si>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</si>
  <si>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</si>
  <si>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</si>
  <si>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</si>
  <si>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</si>
  <si>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</si>
  <si>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</si>
  <si>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</si>
  <si>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</si>
  <si>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</si>
  <si>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</si>
  <si>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</si>
  <si>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</si>
  <si>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</si>
  <si>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</si>
  <si>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</si>
  <si>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</si>
  <si>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</si>
  <si>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</si>
  <si>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</si>
  <si>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</si>
  <si>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</si>
  <si>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</si>
  <si>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</si>
  <si>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</si>
  <si>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</si>
  <si>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</si>
  <si>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</si>
  <si>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</si>
  <si>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</si>
  <si>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</si>
  <si>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</si>
  <si>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</si>
  <si>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</si>
  <si>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</si>
  <si>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</si>
  <si>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</si>
  <si>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</si>
  <si>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</si>
  <si>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</si>
  <si>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</si>
  <si>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</si>
  <si>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</si>
  <si>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</si>
  <si>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</si>
  <si>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</si>
  <si>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</si>
  <si>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</si>
  <si>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</si>
  <si>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</si>
  <si>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</si>
  <si>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</si>
  <si>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</si>
  <si>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</si>
  <si>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</si>
  <si>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</si>
  <si>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</si>
  <si>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</si>
  <si>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</si>
  <si>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</si>
  <si>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</si>
  <si>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</si>
  <si>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</si>
  <si>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</si>
  <si>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</si>
  <si>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</si>
  <si>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</si>
  <si>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</si>
  <si>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</si>
  <si>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</si>
  <si>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</si>
  <si>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</si>
  <si>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</si>
  <si>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</si>
  <si>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</si>
  <si>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</si>
  <si>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</si>
  <si>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</si>
  <si>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</si>
  <si>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</si>
  <si>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</si>
  <si>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</si>
  <si>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</si>
  <si>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</si>
  <si>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</si>
  <si>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</si>
  <si>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</si>
  <si>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</si>
  <si>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</si>
  <si>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</si>
  <si>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</si>
  <si>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</si>
  <si>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</si>
  <si>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</si>
  <si>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</si>
  <si>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</si>
  <si>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</si>
  <si>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</si>
  <si>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</si>
  <si>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</si>
  <si>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</si>
  <si>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</si>
  <si>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</si>
  <si>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</si>
  <si>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</si>
  <si>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</si>
  <si>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</si>
  <si>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</si>
  <si>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</si>
  <si>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</si>
  <si>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</si>
  <si>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</si>
  <si>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</si>
  <si>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</si>
  <si>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</si>
  <si>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</si>
  <si>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</si>
  <si>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</si>
  <si>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</si>
  <si>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</si>
  <si>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</si>
  <si>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</si>
  <si>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</si>
  <si>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</si>
  <si>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</si>
  <si>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</si>
  <si>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</si>
  <si>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</si>
  <si>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</si>
  <si>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</si>
  <si>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奥津</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</si>
  <si>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</si>
  <si>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</si>
  <si>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</si>
  <si>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</si>
  <si>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</si>
  <si>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</si>
  <si>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</si>
  <si>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</si>
  <si>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</si>
  <si>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</si>
  <si>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</si>
  <si>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</si>
  <si>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</si>
  <si>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</si>
  <si>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</si>
  <si>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</si>
  <si>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</si>
  <si>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</si>
  <si>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倉　敷　西*</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</si>
  <si>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</si>
  <si>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</si>
  <si>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</si>
  <si>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</si>
  <si>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</si>
  <si>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</si>
  <si>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</si>
  <si>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</si>
  <si>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</si>
  <si>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</si>
  <si>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</si>
  <si>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</si>
  <si>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</si>
  <si>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</si>
  <si>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</si>
  <si>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</si>
  <si>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</si>
  <si>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</si>
  <si>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</si>
  <si>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</si>
  <si>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</si>
  <si>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</si>
  <si>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</si>
  <si>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</si>
  <si>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</si>
  <si>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</si>
  <si>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</si>
  <si>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</si>
  <si>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</si>
  <si>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</si>
  <si>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</si>
  <si>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</si>
  <si>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</si>
  <si>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</si>
  <si>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</si>
  <si>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</si>
  <si>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</si>
  <si>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</si>
  <si>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</si>
  <si>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</si>
  <si>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</si>
  <si>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</si>
  <si>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</si>
  <si>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</si>
  <si>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</si>
  <si>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</si>
  <si>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</si>
  <si>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</si>
  <si>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</si>
  <si>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</si>
  <si>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</si>
  <si>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</si>
  <si>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</si>
  <si>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</si>
  <si>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</si>
  <si>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</si>
  <si>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</si>
  <si>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</si>
  <si>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</si>
  <si>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</si>
  <si>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</si>
  <si>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</si>
  <si>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</si>
  <si>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</si>
  <si>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</si>
  <si>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</si>
  <si>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</si>
  <si>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</si>
  <si>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</si>
  <si>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</si>
  <si>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</si>
  <si>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</si>
  <si>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</si>
  <si>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</si>
  <si>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</si>
  <si>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</si>
  <si>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</si>
  <si>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</si>
  <si>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</si>
  <si>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倉敷中庄 *</t>
    <phoneticPr fontId="3"/>
  </si>
  <si>
    <t>倉敷中央 *</t>
    <phoneticPr fontId="3"/>
  </si>
  <si>
    <t>倉敷北 *</t>
    <phoneticPr fontId="3"/>
  </si>
  <si>
    <t>倉敷富井 *</t>
    <phoneticPr fontId="3"/>
  </si>
  <si>
    <t>豊洲 *</t>
    <phoneticPr fontId="3"/>
  </si>
  <si>
    <t>天城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</si>
  <si>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</si>
  <si>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</si>
  <si>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</si>
  <si>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</si>
  <si>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</si>
  <si>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</si>
  <si>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</si>
  <si>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</si>
  <si>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</si>
  <si>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</si>
  <si>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</si>
  <si>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</si>
  <si>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玉野東</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</si>
  <si>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</si>
  <si>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</si>
  <si>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</si>
  <si>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</si>
  <si>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</si>
  <si>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</si>
  <si>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</si>
  <si>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９０円</t>
    <rPh sb="2" eb="3">
      <t>エン</t>
    </rPh>
    <phoneticPr fontId="3"/>
  </si>
  <si>
    <t>配送料エリア</t>
    <rPh sb="0" eb="2">
      <t>ハイソウ</t>
    </rPh>
    <rPh sb="2" eb="3">
      <t>リョウ</t>
    </rPh>
    <phoneticPr fontId="3"/>
  </si>
  <si>
    <t>３９０円</t>
    <rPh sb="3" eb="4">
      <t>エン</t>
    </rPh>
    <phoneticPr fontId="3"/>
  </si>
  <si>
    <t>岡山市（東部地区）</t>
  </si>
  <si>
    <t>岡山市　　　　　　　　　　　　　　　　　　　　　（南部地区）</t>
    <phoneticPr fontId="3"/>
  </si>
  <si>
    <t>玉野市　　　　　　（市内周辺部）</t>
    <phoneticPr fontId="3"/>
  </si>
  <si>
    <t>送料：1販売店 　 税抜390円</t>
    <phoneticPr fontId="3"/>
  </si>
  <si>
    <t>送料：1販売店　　　税抜90円</t>
    <phoneticPr fontId="3"/>
  </si>
  <si>
    <t>送料：　　　　1販売店 　 税抜390円</t>
    <phoneticPr fontId="3"/>
  </si>
  <si>
    <t>倉敷市　　　　　　　　　　　　　（市内中心部）</t>
    <phoneticPr fontId="3"/>
  </si>
  <si>
    <t>倉　　　敷*</t>
    <phoneticPr fontId="3"/>
  </si>
  <si>
    <t>倉敷市　　　　　　　　　　　　　　　　（玉島・真備地区）</t>
    <phoneticPr fontId="3"/>
  </si>
  <si>
    <t>送料：　　　　1販売店 　 税抜390円</t>
    <phoneticPr fontId="3"/>
  </si>
  <si>
    <t>送料：　　　　1販売店　　　税抜390円</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</si>
  <si>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</si>
  <si>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</si>
  <si>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</si>
  <si>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</si>
  <si>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</si>
  <si>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</si>
  <si>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</si>
  <si>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</si>
  <si>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</si>
  <si>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</si>
  <si>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</si>
  <si>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</si>
  <si>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</si>
  <si>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</si>
  <si>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</si>
  <si>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</si>
  <si>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</si>
  <si>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</si>
  <si>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（倉敷中部へ）</t>
    <rPh sb="1" eb="3">
      <t>クラシキ</t>
    </rPh>
    <rPh sb="3" eb="5">
      <t>チュウブ</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</si>
  <si>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</si>
  <si>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</si>
  <si>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９０円エリア（旧６０円）</t>
    <rPh sb="2" eb="3">
      <t>エン</t>
    </rPh>
    <rPh sb="7" eb="8">
      <t>キュウ</t>
    </rPh>
    <rPh sb="10" eb="11">
      <t>エン</t>
    </rPh>
    <phoneticPr fontId="3"/>
  </si>
  <si>
    <t>３９０円エリア（旧３３０円）</t>
    <rPh sb="3" eb="4">
      <t>エン</t>
    </rPh>
    <rPh sb="8" eb="9">
      <t>キュウ</t>
    </rPh>
    <rPh sb="12" eb="13">
      <t>エン</t>
    </rPh>
    <phoneticPr fontId="3"/>
  </si>
  <si>
    <t>送料：　　　　1販売店　　　税抜90円</t>
    <phoneticPr fontId="3"/>
  </si>
  <si>
    <t>送料：1販売店 　　　　 税抜390円</t>
    <phoneticPr fontId="3"/>
  </si>
  <si>
    <t>送料：1販売店 　　　 税抜390円</t>
    <phoneticPr fontId="3"/>
  </si>
  <si>
    <t>送料：1販売店 　　　 税抜390円　</t>
    <phoneticPr fontId="3"/>
  </si>
  <si>
    <t>送料：1販売店　　　税抜90円　</t>
    <phoneticPr fontId="3"/>
  </si>
  <si>
    <t>（倉敷西部へ）</t>
    <rPh sb="1" eb="3">
      <t>クラシキ</t>
    </rPh>
    <rPh sb="3" eb="4">
      <t>ニシ</t>
    </rPh>
    <rPh sb="4" eb="5">
      <t>ブ</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</si>
  <si>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</si>
  <si>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</si>
  <si>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</si>
  <si>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</si>
  <si>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</si>
  <si>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（寺元に含む）</t>
    <rPh sb="1" eb="3">
      <t>テラモト</t>
    </rPh>
    <rPh sb="4" eb="5">
      <t>フク</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</si>
  <si>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</si>
  <si>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</si>
  <si>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</si>
  <si>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</si>
  <si>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</si>
  <si>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</si>
  <si>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</si>
  <si>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</si>
  <si>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</si>
  <si>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</si>
  <si>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</si>
  <si>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</si>
  <si>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</si>
  <si>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</si>
  <si>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</si>
  <si>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</si>
  <si>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</si>
  <si>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</si>
  <si>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</si>
  <si>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</si>
  <si>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</si>
  <si>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</si>
  <si>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</si>
  <si>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</si>
  <si>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</si>
  <si>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</si>
  <si>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</si>
  <si>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倉敷西 *</t>
    <rPh sb="0" eb="2">
      <t>クラシキ</t>
    </rPh>
    <rPh sb="2" eb="3">
      <t>ニシ</t>
    </rPh>
    <phoneticPr fontId="3"/>
  </si>
  <si>
    <t>倉敷南部 *</t>
    <rPh sb="0" eb="2">
      <t>クラシキ</t>
    </rPh>
    <rPh sb="2" eb="3">
      <t>ミナミ</t>
    </rPh>
    <rPh sb="3" eb="4">
      <t>ブ</t>
    </rPh>
    <phoneticPr fontId="3"/>
  </si>
  <si>
    <t>（倉敷南部へ）</t>
    <rPh sb="1" eb="3">
      <t>クラシキ</t>
    </rPh>
    <rPh sb="3" eb="5">
      <t>ナンブ</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</si>
  <si>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</si>
  <si>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</si>
  <si>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</si>
  <si>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</si>
  <si>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</si>
  <si>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</si>
  <si>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</si>
  <si>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</si>
  <si>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</si>
  <si>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</si>
  <si>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</si>
  <si>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</si>
  <si>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</si>
  <si>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</si>
  <si>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</si>
  <si>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</si>
  <si>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</si>
  <si>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</si>
  <si>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</si>
  <si>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</si>
  <si>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</si>
  <si>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</si>
  <si>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</si>
  <si>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</si>
  <si>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</si>
  <si>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</si>
  <si>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（500）</t>
    <phoneticPr fontId="3"/>
  </si>
  <si>
    <t>（奥津に含む）</t>
    <rPh sb="1" eb="2">
      <t>オク</t>
    </rPh>
    <rPh sb="2" eb="3">
      <t>ツ</t>
    </rPh>
    <rPh sb="4" eb="5">
      <t>フク</t>
    </rPh>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</si>
  <si>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</si>
  <si>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</si>
  <si>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</si>
  <si>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</si>
  <si>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</si>
  <si>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</si>
  <si>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</si>
  <si>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</si>
  <si>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</si>
  <si>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</si>
  <si>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</si>
  <si>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</si>
  <si>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</si>
  <si>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</si>
  <si>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</si>
  <si>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</si>
  <si>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</si>
  <si>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</si>
  <si>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</si>
  <si>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</si>
  <si>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</si>
  <si>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</si>
  <si>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</si>
  <si>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</si>
  <si>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</si>
  <si>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</si>
  <si>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</si>
  <si>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</si>
  <si>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</si>
  <si>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</si>
  <si>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</si>
  <si>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</si>
  <si>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</si>
  <si>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</si>
  <si>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</si>
  <si>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（倉敷へ）</t>
    <rPh sb="1" eb="3">
      <t>クラシキ</t>
    </rPh>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</si>
  <si>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</si>
  <si>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</si>
  <si>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</si>
  <si>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</si>
  <si>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</si>
  <si>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</si>
  <si>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</si>
  <si>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</si>
  <si>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</si>
  <si>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</si>
  <si>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</si>
  <si>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</si>
  <si>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</si>
  <si>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</si>
  <si>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</si>
  <si>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</si>
  <si>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</si>
  <si>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</si>
  <si>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</si>
  <si>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</si>
  <si>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</si>
  <si>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</si>
  <si>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</si>
  <si>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</si>
  <si>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</si>
  <si>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</si>
  <si>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</si>
  <si>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</si>
  <si>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</si>
  <si>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</si>
  <si>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</si>
  <si>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</si>
  <si>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</si>
  <si>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</si>
  <si>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</si>
  <si>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</si>
  <si>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</si>
  <si>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</si>
  <si>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</si>
  <si>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</si>
  <si>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</si>
  <si>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</si>
  <si>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</si>
  <si>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</si>
  <si>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</si>
  <si>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</si>
  <si>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</si>
  <si>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</si>
  <si>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</si>
  <si>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</si>
  <si>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</si>
  <si>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</si>
  <si>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</si>
  <si>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</si>
  <si>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</si>
  <si>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</si>
  <si>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</si>
  <si>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</si>
  <si>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</si>
  <si>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2023年7月現在</t>
    <rPh sb="4" eb="5">
      <t>ネン</t>
    </rPh>
    <rPh sb="6" eb="7">
      <t>ガツ</t>
    </rPh>
    <rPh sb="7" eb="9">
      <t>ゲンザイ</t>
    </rPh>
    <phoneticPr fontId="3"/>
  </si>
  <si>
    <t>（西川へ）</t>
    <rPh sb="1" eb="3">
      <t>ニシカワ</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</si>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</sst>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88">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pplyProtection="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Border="1" applyAlignment="1" applyProtection="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21" xfId="34" applyFont="1" applyFill="1" applyBorder="1" applyAlignment="1" applyProtection="1">
      <alignment vertical="center" shrinkToFit="1"/>
    </xf>
    <xf numFmtId="38" fontId="13" fillId="0" borderId="30" xfId="34" applyFont="1" applyFill="1" applyBorder="1" applyAlignment="1" applyProtection="1">
      <alignment vertical="center" shrinkToFit="1"/>
    </xf>
    <xf numFmtId="0" fontId="1" fillId="0" borderId="0" xfId="0" applyFont="1" applyAlignment="1" applyProtection="1">
      <alignment vertical="center"/>
    </xf>
    <xf numFmtId="0" fontId="1" fillId="0" borderId="0" xfId="0" applyFont="1" applyBorder="1" applyAlignment="1" applyProtection="1">
      <alignment vertical="center"/>
    </xf>
    <xf numFmtId="0" fontId="35" fillId="0" borderId="0" xfId="44" applyFont="1" applyBorder="1" applyProtection="1">
      <alignment vertical="center"/>
    </xf>
    <xf numFmtId="38" fontId="15" fillId="0" borderId="0" xfId="34" applyFont="1" applyBorder="1" applyAlignment="1" applyProtection="1">
      <alignment vertical="center"/>
    </xf>
    <xf numFmtId="0" fontId="35" fillId="0" borderId="0" xfId="44" applyFont="1" applyProtection="1">
      <alignment vertical="center"/>
    </xf>
    <xf numFmtId="0" fontId="39" fillId="0" borderId="0" xfId="0" applyFont="1" applyAlignment="1" applyProtection="1">
      <alignment vertical="center"/>
    </xf>
    <xf numFmtId="0" fontId="35" fillId="0" borderId="0" xfId="0" applyFont="1" applyAlignment="1" applyProtection="1">
      <alignment vertical="center"/>
    </xf>
    <xf numFmtId="176" fontId="15" fillId="0" borderId="0" xfId="0" applyNumberFormat="1" applyFont="1" applyBorder="1" applyAlignment="1" applyProtection="1">
      <alignment horizontal="right" vertical="center"/>
    </xf>
    <xf numFmtId="0" fontId="15" fillId="0" borderId="11"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5" fillId="0" borderId="13" xfId="0" applyFont="1" applyBorder="1" applyAlignment="1" applyProtection="1">
      <alignment horizontal="left" vertical="center" shrinkToFit="1"/>
    </xf>
    <xf numFmtId="38" fontId="15" fillId="0" borderId="14" xfId="0" applyNumberFormat="1" applyFont="1" applyBorder="1" applyAlignment="1" applyProtection="1">
      <alignment vertical="center" shrinkToFit="1"/>
    </xf>
    <xf numFmtId="38" fontId="15" fillId="0" borderId="31" xfId="34" applyFont="1" applyFill="1" applyBorder="1" applyAlignment="1" applyProtection="1">
      <alignment vertical="center" shrinkToFit="1"/>
    </xf>
    <xf numFmtId="0" fontId="35" fillId="0" borderId="32" xfId="44" applyFont="1" applyBorder="1" applyProtection="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pplyProtection="1">
      <alignment horizontal="center" vertical="center"/>
    </xf>
    <xf numFmtId="0" fontId="15" fillId="0" borderId="13" xfId="0" applyFont="1" applyBorder="1" applyAlignment="1" applyProtection="1">
      <alignment horizontal="center" vertical="center" shrinkToFit="1"/>
    </xf>
    <xf numFmtId="0" fontId="35" fillId="0" borderId="0" xfId="44" applyFont="1" applyBorder="1" applyAlignment="1" applyProtection="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pplyProtection="1">
      <alignment horizontal="left" vertical="center" shrinkToFit="1"/>
    </xf>
    <xf numFmtId="0" fontId="4" fillId="0" borderId="13" xfId="0" applyFont="1" applyBorder="1" applyAlignment="1" applyProtection="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pplyProtection="1">
      <alignment horizontal="distributed" vertical="center" shrinkToFit="1"/>
    </xf>
    <xf numFmtId="0" fontId="4" fillId="0" borderId="13" xfId="0" applyFont="1" applyBorder="1" applyAlignment="1" applyProtection="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pplyProtection="1">
      <alignment horizontal="distributed" vertical="center" shrinkToFit="1"/>
    </xf>
    <xf numFmtId="0" fontId="4" fillId="0" borderId="44" xfId="0" applyFont="1" applyBorder="1" applyAlignment="1" applyProtection="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pplyProtection="1">
      <alignment horizontal="distributed" vertical="center" shrinkToFit="1"/>
    </xf>
    <xf numFmtId="0" fontId="44" fillId="0" borderId="13" xfId="0" applyFont="1" applyBorder="1" applyAlignment="1" applyProtection="1">
      <alignment horizontal="distributed" vertical="center" shrinkToFit="1"/>
    </xf>
    <xf numFmtId="0" fontId="44" fillId="0" borderId="52" xfId="0" applyFont="1" applyBorder="1" applyAlignment="1" applyProtection="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NumberFormat="1" applyFont="1" applyFill="1" applyBorder="1" applyAlignment="1" applyProtection="1">
      <alignment vertical="center" shrinkToFit="1"/>
    </xf>
    <xf numFmtId="38" fontId="65" fillId="0" borderId="14" xfId="34" applyNumberFormat="1"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Fill="1" applyBorder="1" applyAlignment="1" applyProtection="1">
      <alignment vertical="center" shrinkToFit="1"/>
    </xf>
    <xf numFmtId="38" fontId="65" fillId="0" borderId="52" xfId="0" applyNumberFormat="1" applyFont="1" applyFill="1" applyBorder="1" applyAlignment="1" applyProtection="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pplyProtection="1">
      <alignment vertical="center" shrinkToFit="1"/>
    </xf>
    <xf numFmtId="38" fontId="70" fillId="0" borderId="73" xfId="34" applyFont="1" applyFill="1" applyBorder="1" applyAlignment="1" applyProtection="1">
      <alignment horizontal="right" vertical="center" shrinkToFit="1"/>
    </xf>
    <xf numFmtId="38" fontId="65" fillId="0" borderId="14" xfId="0" applyNumberFormat="1" applyFont="1" applyBorder="1" applyAlignment="1" applyProtection="1">
      <alignment vertical="center" shrinkToFit="1"/>
    </xf>
    <xf numFmtId="38" fontId="65" fillId="0" borderId="52" xfId="0" applyNumberFormat="1" applyFont="1" applyBorder="1" applyAlignment="1" applyProtection="1">
      <alignmen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NumberFormat="1"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Fill="1" applyBorder="1" applyAlignment="1" applyProtection="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pplyProtection="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NumberFormat="1" applyFont="1" applyBorder="1" applyAlignment="1" applyProtection="1">
      <alignment vertical="center" shrinkToFit="1"/>
    </xf>
    <xf numFmtId="38" fontId="65" fillId="0" borderId="11" xfId="34" applyNumberFormat="1"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pplyProtection="1">
      <alignment horizontal="distributed" vertical="center" shrinkToFit="1"/>
    </xf>
    <xf numFmtId="0" fontId="0" fillId="0" borderId="14" xfId="0" applyBorder="1" applyAlignment="1" applyProtection="1">
      <alignment horizontal="distributed" vertical="center" shrinkToFit="1"/>
    </xf>
    <xf numFmtId="0" fontId="0" fillId="0" borderId="13" xfId="0" applyBorder="1" applyAlignment="1" applyProtection="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NumberFormat="1"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41" fillId="24" borderId="88" xfId="34" applyFont="1" applyFill="1" applyBorder="1" applyAlignment="1" applyProtection="1">
      <alignment horizontal="center" vertical="center"/>
    </xf>
    <xf numFmtId="38" fontId="41" fillId="24" borderId="35"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5" fontId="48" fillId="0" borderId="47" xfId="34" applyNumberFormat="1"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pplyProtection="1">
      <alignment horizontal="center" vertical="center"/>
    </xf>
    <xf numFmtId="0" fontId="41" fillId="0" borderId="46" xfId="44" applyFont="1" applyBorder="1" applyAlignment="1" applyProtection="1">
      <alignment horizontal="center" vertical="center"/>
    </xf>
    <xf numFmtId="38" fontId="46" fillId="22" borderId="0" xfId="34" applyFont="1" applyFill="1" applyBorder="1" applyAlignment="1" applyProtection="1">
      <alignment horizontal="left" vertical="center" shrinkToFit="1"/>
    </xf>
    <xf numFmtId="38" fontId="42" fillId="0" borderId="0" xfId="34" applyFont="1" applyAlignment="1" applyProtection="1">
      <alignment horizontal="distributed"/>
    </xf>
    <xf numFmtId="38" fontId="62" fillId="0" borderId="0" xfId="34" applyFont="1" applyAlignment="1" applyProtection="1">
      <alignment horizontal="distributed"/>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0" fontId="1" fillId="0" borderId="0" xfId="44" applyFont="1" applyBorder="1" applyAlignment="1" applyProtection="1">
      <alignment horizontal="left" vertical="center"/>
    </xf>
    <xf numFmtId="0" fontId="44" fillId="0" borderId="38" xfId="44" applyFont="1" applyBorder="1" applyAlignment="1" applyProtection="1">
      <alignment horizontal="center" vertical="center"/>
    </xf>
    <xf numFmtId="0" fontId="44" fillId="0" borderId="22" xfId="44" applyFont="1" applyBorder="1" applyAlignment="1" applyProtection="1">
      <alignment horizontal="center" vertical="center"/>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Fill="1" applyBorder="1" applyAlignment="1" applyProtection="1">
      <alignment horizontal="right" vertical="center" shrinkToFit="1"/>
    </xf>
    <xf numFmtId="178" fontId="60" fillId="0" borderId="34" xfId="43" applyNumberFormat="1" applyFont="1" applyFill="1" applyBorder="1" applyAlignment="1" applyProtection="1">
      <alignment horizontal="right" vertical="center" shrinkToFit="1"/>
    </xf>
    <xf numFmtId="177" fontId="61" fillId="0" borderId="34" xfId="43" applyNumberFormat="1" applyFont="1" applyFill="1" applyBorder="1" applyAlignment="1" applyProtection="1">
      <alignment horizontal="left" vertical="center" shrinkToFit="1"/>
    </xf>
    <xf numFmtId="177" fontId="61" fillId="0" borderId="26" xfId="43" applyNumberFormat="1" applyFont="1" applyFill="1" applyBorder="1" applyAlignment="1" applyProtection="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0" fontId="49" fillId="23" borderId="35" xfId="43" applyFont="1" applyFill="1" applyBorder="1" applyAlignment="1" applyProtection="1">
      <alignment horizontal="center" vertical="center" shrinkToFit="1"/>
    </xf>
    <xf numFmtId="0" fontId="49" fillId="23" borderId="39" xfId="43" applyFont="1" applyFill="1" applyBorder="1" applyAlignment="1" applyProtection="1">
      <alignment horizontal="center" vertical="center" shrinkToFit="1"/>
    </xf>
    <xf numFmtId="181" fontId="11" fillId="0" borderId="34" xfId="43" applyNumberFormat="1" applyFont="1" applyFill="1" applyBorder="1" applyAlignment="1" applyProtection="1">
      <alignment horizontal="center" vertical="center" shrinkToFit="1"/>
    </xf>
    <xf numFmtId="181" fontId="11" fillId="0" borderId="26" xfId="43" applyNumberFormat="1" applyFont="1" applyFill="1" applyBorder="1" applyAlignment="1" applyProtection="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pplyProtection="1">
      <alignment horizontal="center" vertical="center" shrinkToFit="1"/>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xf>
    <xf numFmtId="0" fontId="0" fillId="0" borderId="22" xfId="0" applyBorder="1" applyAlignment="1" applyProtection="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horizontal="left" vertical="center" wrapText="1"/>
    </xf>
    <xf numFmtId="0" fontId="1" fillId="0" borderId="0" xfId="46" applyAlignment="1">
      <alignment vertical="center" shrinkToFit="1"/>
    </xf>
    <xf numFmtId="0" fontId="1" fillId="0" borderId="0" xfId="46"/>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505106B4-2F49-4E4A-A6BF-FE8C65178A01}"/>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6741B59F-E262-4F81-A119-FE8E7FA77696}"/>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B9C2DD5E-4DF9-4B01-80B2-8BB02BECB4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9D066FC0-DEC3-4695-88EC-398575F1B3F5}"/>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2023</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7</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0</xdr:colOff>
      <xdr:row>0</xdr:row>
      <xdr:rowOff>0</xdr:rowOff>
    </xdr:from>
    <xdr:to>
      <xdr:col>18</xdr:col>
      <xdr:colOff>840441</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0"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771C067C-52D1-479F-8AC6-0B1A23B63824}"/>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BD14293E-78CE-4A94-B251-8862E73BDD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DCBD0052-0C78-47F6-83C8-24B3371CA72C}"/>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F86941DD-F678-44F1-A41A-A72F22693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438B2985-DE5B-4530-83CB-E0AE1D92FEEB}"/>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5E062543-9D5D-4C86-A542-FA67F2C4F3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A521EA55-E206-49FC-BEFA-CAF5F70BD3D8}"/>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252125</xdr:colOff>
      <xdr:row>0</xdr:row>
      <xdr:rowOff>266133</xdr:rowOff>
    </xdr:from>
    <xdr:to>
      <xdr:col>2</xdr:col>
      <xdr:colOff>9456100</xdr:colOff>
      <xdr:row>32</xdr:row>
      <xdr:rowOff>172635</xdr:rowOff>
    </xdr:to>
    <xdr:pic>
      <xdr:nvPicPr>
        <xdr:cNvPr id="3" name="図 2">
          <a:extLst>
            <a:ext uri="{FF2B5EF4-FFF2-40B4-BE49-F238E27FC236}">
              <a16:creationId xmlns:a16="http://schemas.microsoft.com/office/drawing/2014/main" id="{E5D7D7CB-B8DF-43FE-9517-6F234EF703CA}"/>
            </a:ext>
          </a:extLst>
        </xdr:cNvPr>
        <xdr:cNvPicPr>
          <a:picLocks noChangeAspect="1"/>
        </xdr:cNvPicPr>
      </xdr:nvPicPr>
      <xdr:blipFill>
        <a:blip xmlns:r="http://schemas.openxmlformats.org/officeDocument/2006/relationships" r:embed="rId1"/>
        <a:stretch>
          <a:fillRect/>
        </a:stretch>
      </xdr:blipFill>
      <xdr:spPr>
        <a:xfrm>
          <a:off x="509300" y="266133"/>
          <a:ext cx="14147450" cy="945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0</xdr:colOff>
      <xdr:row>0</xdr:row>
      <xdr:rowOff>0</xdr:rowOff>
    </xdr:from>
    <xdr:to>
      <xdr:col>18</xdr:col>
      <xdr:colOff>851476</xdr:colOff>
      <xdr:row>2</xdr:row>
      <xdr:rowOff>0</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0" y="0"/>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05&#23713;&#23665;&#30476;&#25240;&#36796;&#37096;&#25968;&#34920;&#65288;&#35501;&#23459;&#23713;&#23665;&#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地図"/>
      <sheetName val="新聞広告基準"/>
      <sheetName val="お申し込みと納品につきまして"/>
      <sheetName val="搬入カレンダー"/>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698A0-A7AA-43E5-A9B3-F447F69C8CC7}">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c r="C5" s="473"/>
    </row>
    <row r="6" spans="1:9" ht="22.5" customHeight="1" x14ac:dyDescent="0.15">
      <c r="A6" s="474"/>
      <c r="B6" s="471"/>
      <c r="C6" s="475"/>
    </row>
    <row r="7" spans="1:9" ht="22.5" customHeight="1" x14ac:dyDescent="0.15">
      <c r="A7" s="474"/>
      <c r="B7" s="471"/>
      <c r="C7" s="474"/>
    </row>
    <row r="8" spans="1:9" ht="22.5" customHeight="1" x14ac:dyDescent="0.15">
      <c r="A8" s="471"/>
      <c r="B8" s="476"/>
      <c r="C8" s="477"/>
    </row>
    <row r="9" spans="1:9" ht="22.5" customHeight="1" x14ac:dyDescent="0.15">
      <c r="A9" s="471"/>
      <c r="B9" s="476"/>
      <c r="C9" s="477"/>
    </row>
    <row r="10" spans="1:9" ht="22.5" customHeight="1" x14ac:dyDescent="0.15">
      <c r="A10" s="471"/>
      <c r="B10" s="476"/>
      <c r="C10" s="474"/>
    </row>
    <row r="11" spans="1:9" ht="22.5" customHeight="1" x14ac:dyDescent="0.15">
      <c r="A11" s="471"/>
      <c r="B11" s="476"/>
      <c r="C11" s="476"/>
    </row>
    <row r="12" spans="1:9" ht="22.5" customHeight="1" x14ac:dyDescent="0.15">
      <c r="A12" s="474"/>
      <c r="B12" s="471"/>
      <c r="C12" s="474"/>
    </row>
    <row r="13" spans="1:9" ht="22.5" customHeight="1" x14ac:dyDescent="0.15">
      <c r="A13" s="471"/>
      <c r="B13" s="476"/>
      <c r="C13" s="474"/>
    </row>
    <row r="14" spans="1:9" ht="22.5" customHeight="1" x14ac:dyDescent="0.15">
      <c r="A14" s="471"/>
      <c r="B14" s="476"/>
      <c r="C14" s="478"/>
    </row>
    <row r="15" spans="1:9" ht="22.5" customHeight="1" x14ac:dyDescent="0.15">
      <c r="A15" s="471"/>
      <c r="B15" s="476"/>
      <c r="C15" s="474"/>
    </row>
    <row r="16" spans="1:9" ht="22.5" customHeight="1" x14ac:dyDescent="0.15">
      <c r="A16" s="471"/>
      <c r="B16" s="476"/>
      <c r="C16" s="476"/>
    </row>
    <row r="17" spans="1:3" ht="22.5" customHeight="1" x14ac:dyDescent="0.15">
      <c r="A17" s="471"/>
      <c r="B17" s="476"/>
      <c r="C17" s="474"/>
    </row>
    <row r="18" spans="1:3" ht="22.5" customHeight="1" x14ac:dyDescent="0.15">
      <c r="A18" s="471"/>
      <c r="B18" s="476"/>
      <c r="C18" s="476"/>
    </row>
    <row r="19" spans="1:3" ht="22.5" customHeight="1" x14ac:dyDescent="0.15">
      <c r="A19" s="471"/>
      <c r="B19" s="471"/>
      <c r="C19" s="474"/>
    </row>
    <row r="20" spans="1:3" ht="22.5" customHeight="1" x14ac:dyDescent="0.15">
      <c r="A20" s="475"/>
      <c r="B20" s="475"/>
      <c r="C20" s="478"/>
    </row>
    <row r="21" spans="1:3" ht="22.5" customHeight="1" x14ac:dyDescent="0.15">
      <c r="A21" s="475"/>
      <c r="B21" s="475"/>
      <c r="C21" s="474"/>
    </row>
    <row r="22" spans="1:3" ht="22.5" customHeight="1" x14ac:dyDescent="0.15">
      <c r="A22" s="475"/>
      <c r="B22" s="475"/>
      <c r="C22" s="479"/>
    </row>
    <row r="23" spans="1:3" ht="22.5" customHeight="1" x14ac:dyDescent="0.15">
      <c r="A23" s="475"/>
      <c r="B23" s="475"/>
      <c r="C23" s="479"/>
    </row>
    <row r="24" spans="1:3" ht="22.5" customHeight="1" x14ac:dyDescent="0.15">
      <c r="A24" s="475"/>
      <c r="B24" s="475"/>
      <c r="C24" s="479"/>
    </row>
    <row r="25" spans="1:3" ht="22.5" customHeight="1" x14ac:dyDescent="0.15">
      <c r="A25" s="475"/>
      <c r="B25" s="475"/>
      <c r="C25" s="474"/>
    </row>
    <row r="26" spans="1:3" ht="22.5" customHeight="1" x14ac:dyDescent="0.15">
      <c r="A26" s="475"/>
      <c r="B26" s="475"/>
      <c r="C26" s="477"/>
    </row>
    <row r="27" spans="1:3" ht="22.5" customHeight="1" x14ac:dyDescent="0.15">
      <c r="A27" s="475"/>
      <c r="B27" s="475"/>
      <c r="C27" s="477"/>
    </row>
    <row r="28" spans="1:3" ht="22.5" customHeight="1" x14ac:dyDescent="0.15">
      <c r="A28" s="475"/>
      <c r="B28" s="475"/>
      <c r="C28" s="474"/>
    </row>
    <row r="29" spans="1:3" ht="22.5" customHeight="1" x14ac:dyDescent="0.15">
      <c r="A29" s="475"/>
      <c r="B29" s="475"/>
      <c r="C29" s="476"/>
    </row>
    <row r="30" spans="1:3" ht="22.5" customHeight="1" x14ac:dyDescent="0.15">
      <c r="A30" s="475"/>
      <c r="B30" s="475"/>
      <c r="C30" s="474"/>
    </row>
    <row r="31" spans="1:3" ht="22.5" customHeight="1" x14ac:dyDescent="0.15">
      <c r="A31" s="475"/>
      <c r="B31" s="475"/>
      <c r="C31" s="476"/>
    </row>
    <row r="32" spans="1:3" ht="22.5" customHeight="1" x14ac:dyDescent="0.15">
      <c r="A32" s="475"/>
      <c r="B32" s="475"/>
      <c r="C32" s="474"/>
    </row>
    <row r="33" spans="1:3" ht="22.5" customHeight="1" x14ac:dyDescent="0.15">
      <c r="A33" s="475"/>
      <c r="B33" s="475"/>
      <c r="C33" s="476"/>
    </row>
    <row r="34" spans="1:3" ht="17.25" customHeight="1" x14ac:dyDescent="0.15">
      <c r="A34" s="475"/>
      <c r="B34" s="475"/>
      <c r="C34" s="475"/>
    </row>
    <row r="35" spans="1:3" ht="17.25" customHeight="1" x14ac:dyDescent="0.15">
      <c r="C35" s="328" t="s">
        <v>698</v>
      </c>
    </row>
  </sheetData>
  <sheetProtection algorithmName="SHA-512" hashValue="pTxsI8i38ECygSRGULXUExfN/M2h1UfOHhUkT+XjBa8N7Msn06QXO0x/2tzSv3IPy7o5T2XM0Zt9ljc8wHsjFw==" saltValue="dIrVUTvvIPifsFw21u+Ofw==" spinCount="100000" sheet="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C35" sqref="C35"/>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16" t="s">
        <v>291</v>
      </c>
      <c r="B7" s="141" t="s">
        <v>570</v>
      </c>
      <c r="C7" s="169">
        <v>1800</v>
      </c>
      <c r="D7" s="168"/>
      <c r="E7" s="141" t="s">
        <v>155</v>
      </c>
      <c r="F7" s="169">
        <v>1650</v>
      </c>
      <c r="G7" s="168"/>
      <c r="H7" s="14"/>
      <c r="I7" s="15"/>
      <c r="J7" s="46"/>
      <c r="K7" s="5"/>
      <c r="L7" s="4"/>
      <c r="M7" s="44"/>
      <c r="N7" s="3"/>
      <c r="O7" s="15"/>
      <c r="P7" s="43"/>
      <c r="Q7" s="5"/>
      <c r="R7" s="4"/>
      <c r="S7" s="45"/>
      <c r="T7" s="2"/>
    </row>
    <row r="8" spans="1:20" ht="18" customHeight="1" x14ac:dyDescent="0.15">
      <c r="A8" s="416"/>
      <c r="B8" s="141"/>
      <c r="C8" s="252"/>
      <c r="D8" s="184"/>
      <c r="E8" s="92"/>
      <c r="F8" s="202"/>
      <c r="G8" s="203"/>
      <c r="H8" s="11"/>
      <c r="I8" s="12"/>
      <c r="J8" s="37"/>
      <c r="K8" s="8"/>
      <c r="L8" s="7"/>
      <c r="M8" s="33"/>
      <c r="N8" s="6"/>
      <c r="O8" s="12"/>
      <c r="P8" s="32"/>
      <c r="Q8" s="8"/>
      <c r="R8" s="7"/>
      <c r="S8" s="38"/>
      <c r="T8" s="2"/>
    </row>
    <row r="9" spans="1:20" ht="18" customHeight="1" x14ac:dyDescent="0.15">
      <c r="A9" s="416"/>
      <c r="B9" s="141" t="s">
        <v>156</v>
      </c>
      <c r="C9" s="169">
        <v>1450</v>
      </c>
      <c r="D9" s="168"/>
      <c r="E9" s="82"/>
      <c r="F9" s="202"/>
      <c r="G9" s="203"/>
      <c r="H9" s="11"/>
      <c r="I9" s="12"/>
      <c r="J9" s="37"/>
      <c r="K9" s="8"/>
      <c r="L9" s="7"/>
      <c r="M9" s="33"/>
      <c r="N9" s="6"/>
      <c r="O9" s="12"/>
      <c r="P9" s="32"/>
      <c r="Q9" s="8"/>
      <c r="R9" s="7"/>
      <c r="S9" s="38"/>
      <c r="T9" s="2"/>
    </row>
    <row r="10" spans="1:20" ht="18" customHeight="1" x14ac:dyDescent="0.15">
      <c r="A10" s="416"/>
      <c r="B10" s="141" t="s">
        <v>249</v>
      </c>
      <c r="C10" s="169">
        <v>1600</v>
      </c>
      <c r="D10" s="168"/>
      <c r="E10" s="82"/>
      <c r="F10" s="202"/>
      <c r="G10" s="203"/>
      <c r="H10" s="11"/>
      <c r="I10" s="12"/>
      <c r="J10" s="37"/>
      <c r="K10" s="8"/>
      <c r="L10" s="7"/>
      <c r="M10" s="33"/>
      <c r="N10" s="6"/>
      <c r="O10" s="12"/>
      <c r="P10" s="32"/>
      <c r="Q10" s="318" t="s">
        <v>543</v>
      </c>
      <c r="R10" s="169">
        <v>100</v>
      </c>
      <c r="S10" s="186"/>
      <c r="T10" s="2"/>
    </row>
    <row r="11" spans="1:20" ht="18" customHeight="1" x14ac:dyDescent="0.15">
      <c r="A11" s="416"/>
      <c r="B11" s="141" t="s">
        <v>157</v>
      </c>
      <c r="C11" s="169">
        <v>1850</v>
      </c>
      <c r="D11" s="168"/>
      <c r="E11" s="211" t="s">
        <v>158</v>
      </c>
      <c r="F11" s="202"/>
      <c r="G11" s="203"/>
      <c r="H11" s="11"/>
      <c r="I11" s="12"/>
      <c r="J11" s="37"/>
      <c r="K11" s="8"/>
      <c r="L11" s="7"/>
      <c r="M11" s="33"/>
      <c r="N11" s="6"/>
      <c r="O11" s="12"/>
      <c r="P11" s="32"/>
      <c r="Q11" s="8"/>
      <c r="R11" s="7"/>
      <c r="S11" s="38"/>
      <c r="T11" s="2"/>
    </row>
    <row r="12" spans="1:20" ht="18" customHeight="1" x14ac:dyDescent="0.15">
      <c r="A12" s="445" t="s">
        <v>504</v>
      </c>
      <c r="B12" s="141" t="s">
        <v>159</v>
      </c>
      <c r="C12" s="169">
        <v>1150</v>
      </c>
      <c r="D12" s="168"/>
      <c r="E12" s="82"/>
      <c r="F12" s="202"/>
      <c r="G12" s="203"/>
      <c r="H12" s="11"/>
      <c r="I12" s="12"/>
      <c r="J12" s="37"/>
      <c r="K12" s="8"/>
      <c r="L12" s="7"/>
      <c r="M12" s="33"/>
      <c r="N12" s="6"/>
      <c r="O12" s="12"/>
      <c r="P12" s="32"/>
      <c r="Q12" s="8"/>
      <c r="R12" s="7"/>
      <c r="S12" s="38"/>
      <c r="T12" s="2"/>
    </row>
    <row r="13" spans="1:20" ht="18" customHeight="1" thickBot="1" x14ac:dyDescent="0.2">
      <c r="A13" s="447"/>
      <c r="B13" s="141" t="s">
        <v>160</v>
      </c>
      <c r="C13" s="169">
        <v>900</v>
      </c>
      <c r="D13" s="168"/>
      <c r="E13" s="82"/>
      <c r="F13" s="202"/>
      <c r="G13" s="203"/>
      <c r="H13" s="11"/>
      <c r="I13" s="12"/>
      <c r="J13" s="37"/>
      <c r="K13" s="8"/>
      <c r="L13" s="7"/>
      <c r="M13" s="33"/>
      <c r="N13" s="6"/>
      <c r="O13" s="12"/>
      <c r="P13" s="32"/>
      <c r="Q13" s="8"/>
      <c r="R13" s="7"/>
      <c r="S13" s="38"/>
      <c r="T13" s="2"/>
    </row>
    <row r="14" spans="1:20" s="123" customFormat="1" ht="18" customHeight="1" thickTop="1" x14ac:dyDescent="0.15">
      <c r="A14" s="286">
        <f>SUM(C14+F14+I14+L14+O14+R14)</f>
        <v>10500</v>
      </c>
      <c r="B14" s="287" t="s">
        <v>95</v>
      </c>
      <c r="C14" s="288">
        <f>SUM(C7:C13)</f>
        <v>8750</v>
      </c>
      <c r="D14" s="289">
        <f>SUM(D7:D13)</f>
        <v>0</v>
      </c>
      <c r="E14" s="290" t="s">
        <v>95</v>
      </c>
      <c r="F14" s="288">
        <f>SUM(F7:F13)</f>
        <v>1650</v>
      </c>
      <c r="G14" s="291">
        <f>SUM(G7:G13)</f>
        <v>0</v>
      </c>
      <c r="H14" s="287"/>
      <c r="I14" s="288"/>
      <c r="J14" s="289"/>
      <c r="K14" s="292"/>
      <c r="L14" s="288"/>
      <c r="M14" s="291"/>
      <c r="N14" s="293"/>
      <c r="O14" s="288"/>
      <c r="P14" s="289"/>
      <c r="Q14" s="290" t="s">
        <v>95</v>
      </c>
      <c r="R14" s="288">
        <f>SUM(R7:R13)</f>
        <v>100</v>
      </c>
      <c r="S14" s="291">
        <f>SUM(S7:S13)</f>
        <v>0</v>
      </c>
      <c r="T14" s="122"/>
    </row>
    <row r="15" spans="1:20" ht="18" customHeight="1" x14ac:dyDescent="0.15">
      <c r="A15" s="415" t="s">
        <v>397</v>
      </c>
      <c r="B15" s="141" t="s">
        <v>161</v>
      </c>
      <c r="C15" s="169">
        <v>3700</v>
      </c>
      <c r="D15" s="168"/>
      <c r="E15" s="141" t="s">
        <v>162</v>
      </c>
      <c r="F15" s="169">
        <v>750</v>
      </c>
      <c r="G15" s="168"/>
      <c r="H15" s="11"/>
      <c r="I15" s="12"/>
      <c r="J15" s="37"/>
      <c r="K15" s="8"/>
      <c r="L15" s="7"/>
      <c r="M15" s="33"/>
      <c r="N15" s="6"/>
      <c r="O15" s="12"/>
      <c r="P15" s="32"/>
      <c r="Q15" s="8"/>
      <c r="R15" s="7"/>
      <c r="S15" s="38"/>
      <c r="T15" s="2"/>
    </row>
    <row r="16" spans="1:20" ht="18" customHeight="1" x14ac:dyDescent="0.15">
      <c r="A16" s="416"/>
      <c r="B16" s="141" t="s">
        <v>163</v>
      </c>
      <c r="C16" s="169" t="s">
        <v>609</v>
      </c>
      <c r="D16" s="184"/>
      <c r="E16" s="141" t="s">
        <v>67</v>
      </c>
      <c r="F16" s="169"/>
      <c r="G16" s="184"/>
      <c r="H16" s="11"/>
      <c r="I16" s="12"/>
      <c r="J16" s="37"/>
      <c r="K16" s="8"/>
      <c r="L16" s="7"/>
      <c r="M16" s="33"/>
      <c r="N16" s="6"/>
      <c r="O16" s="12"/>
      <c r="P16" s="9"/>
      <c r="Q16" s="8"/>
      <c r="R16" s="7"/>
      <c r="S16" s="38"/>
      <c r="T16" s="2"/>
    </row>
    <row r="17" spans="1:20" ht="18" customHeight="1" x14ac:dyDescent="0.15">
      <c r="A17" s="416"/>
      <c r="B17" s="141" t="s">
        <v>610</v>
      </c>
      <c r="C17" s="169">
        <v>2200</v>
      </c>
      <c r="D17" s="168"/>
      <c r="E17" s="141" t="s">
        <v>164</v>
      </c>
      <c r="F17" s="169">
        <v>350</v>
      </c>
      <c r="G17" s="168"/>
      <c r="H17" s="11"/>
      <c r="I17" s="12"/>
      <c r="J17" s="37"/>
      <c r="K17" s="8"/>
      <c r="L17" s="7"/>
      <c r="M17" s="10"/>
      <c r="N17" s="6"/>
      <c r="O17" s="12"/>
      <c r="P17" s="9"/>
      <c r="Q17" s="8"/>
      <c r="R17" s="7"/>
      <c r="S17" s="38"/>
      <c r="T17" s="2"/>
    </row>
    <row r="18" spans="1:20" ht="18" customHeight="1" x14ac:dyDescent="0.15">
      <c r="A18" s="416"/>
      <c r="B18" s="141" t="s">
        <v>165</v>
      </c>
      <c r="C18" s="169">
        <v>700</v>
      </c>
      <c r="D18" s="168"/>
      <c r="E18" s="141"/>
      <c r="F18" s="169"/>
      <c r="G18" s="184"/>
      <c r="H18" s="11"/>
      <c r="I18" s="12"/>
      <c r="J18" s="37"/>
      <c r="K18" s="8"/>
      <c r="L18" s="7"/>
      <c r="M18" s="10"/>
      <c r="N18" s="6"/>
      <c r="O18" s="12"/>
      <c r="P18" s="9"/>
      <c r="Q18" s="8"/>
      <c r="R18" s="7"/>
      <c r="S18" s="38"/>
      <c r="T18" s="2"/>
    </row>
    <row r="19" spans="1:20" ht="18" customHeight="1" x14ac:dyDescent="0.15">
      <c r="A19" s="416"/>
      <c r="B19" s="141"/>
      <c r="C19" s="169"/>
      <c r="D19" s="184"/>
      <c r="E19" s="141"/>
      <c r="F19" s="169"/>
      <c r="G19" s="184"/>
      <c r="H19" s="11"/>
      <c r="I19" s="12"/>
      <c r="J19" s="37"/>
      <c r="K19" s="8"/>
      <c r="L19" s="7"/>
      <c r="M19" s="10"/>
      <c r="N19" s="6"/>
      <c r="O19" s="12"/>
      <c r="P19" s="9"/>
      <c r="Q19" s="8"/>
      <c r="R19" s="7"/>
      <c r="S19" s="38"/>
      <c r="T19" s="2"/>
    </row>
    <row r="20" spans="1:20" ht="18" customHeight="1" x14ac:dyDescent="0.15">
      <c r="A20" s="448" t="s">
        <v>504</v>
      </c>
      <c r="B20" s="91"/>
      <c r="C20" s="199"/>
      <c r="D20" s="200"/>
      <c r="E20" s="93"/>
      <c r="F20" s="202"/>
      <c r="G20" s="205"/>
      <c r="H20" s="11"/>
      <c r="I20" s="12"/>
      <c r="J20" s="37"/>
      <c r="K20" s="8"/>
      <c r="L20" s="7"/>
      <c r="M20" s="10"/>
      <c r="N20" s="6"/>
      <c r="O20" s="12"/>
      <c r="P20" s="9"/>
      <c r="Q20" s="8"/>
      <c r="R20" s="7"/>
      <c r="S20" s="38"/>
      <c r="T20" s="26"/>
    </row>
    <row r="21" spans="1:20" ht="18" customHeight="1" thickBot="1" x14ac:dyDescent="0.2">
      <c r="A21" s="449"/>
      <c r="B21" s="81"/>
      <c r="C21" s="199"/>
      <c r="D21" s="200"/>
      <c r="E21" s="83"/>
      <c r="F21" s="204"/>
      <c r="G21" s="205"/>
      <c r="H21" s="11"/>
      <c r="I21" s="12"/>
      <c r="J21" s="37"/>
      <c r="K21" s="8"/>
      <c r="L21" s="7"/>
      <c r="M21" s="10"/>
      <c r="N21" s="6"/>
      <c r="O21" s="12"/>
      <c r="P21" s="9"/>
      <c r="Q21" s="8"/>
      <c r="R21" s="7"/>
      <c r="S21" s="38"/>
      <c r="T21" s="2"/>
    </row>
    <row r="22" spans="1:20" s="123" customFormat="1" ht="18" customHeight="1" thickTop="1" x14ac:dyDescent="0.15">
      <c r="A22" s="286">
        <f>SUM(C22+F22+I22+L22+O22+R22)</f>
        <v>7700</v>
      </c>
      <c r="B22" s="287" t="s">
        <v>95</v>
      </c>
      <c r="C22" s="288">
        <f>SUM(C15:C20)</f>
        <v>6600</v>
      </c>
      <c r="D22" s="289">
        <f>SUM(D15:D18)</f>
        <v>0</v>
      </c>
      <c r="E22" s="290" t="s">
        <v>95</v>
      </c>
      <c r="F22" s="288">
        <f>SUM(F15:F19)</f>
        <v>1100</v>
      </c>
      <c r="G22" s="291">
        <f>SUM(G15:G18)</f>
        <v>0</v>
      </c>
      <c r="H22" s="287"/>
      <c r="I22" s="288"/>
      <c r="J22" s="289"/>
      <c r="K22" s="292"/>
      <c r="L22" s="288"/>
      <c r="M22" s="291"/>
      <c r="N22" s="293"/>
      <c r="O22" s="288"/>
      <c r="P22" s="289"/>
      <c r="Q22" s="292"/>
      <c r="R22" s="288"/>
      <c r="S22" s="291"/>
      <c r="T22" s="212"/>
    </row>
    <row r="23" spans="1:20" ht="27" customHeight="1" x14ac:dyDescent="0.15">
      <c r="A23" s="415" t="s">
        <v>100</v>
      </c>
      <c r="B23" s="141" t="s">
        <v>166</v>
      </c>
      <c r="C23" s="169">
        <v>1950</v>
      </c>
      <c r="D23" s="168"/>
      <c r="E23" s="141" t="s">
        <v>167</v>
      </c>
      <c r="F23" s="169">
        <v>500</v>
      </c>
      <c r="G23" s="168"/>
      <c r="H23" s="141" t="s">
        <v>658</v>
      </c>
      <c r="I23" s="252" t="s">
        <v>683</v>
      </c>
      <c r="J23" s="9"/>
      <c r="K23" s="8"/>
      <c r="L23" s="7"/>
      <c r="M23" s="10"/>
      <c r="N23" s="81"/>
      <c r="O23" s="12"/>
      <c r="P23" s="9"/>
      <c r="Q23" s="338" t="s">
        <v>661</v>
      </c>
      <c r="R23" s="252" t="s">
        <v>683</v>
      </c>
      <c r="S23" s="38"/>
      <c r="T23" s="26"/>
    </row>
    <row r="24" spans="1:20" ht="18" customHeight="1" x14ac:dyDescent="0.15">
      <c r="A24" s="416"/>
      <c r="B24" s="141" t="s">
        <v>681</v>
      </c>
      <c r="C24" s="169">
        <v>2200</v>
      </c>
      <c r="D24" s="168"/>
      <c r="E24" s="141"/>
      <c r="F24" s="169"/>
      <c r="G24" s="184"/>
      <c r="H24" s="141"/>
      <c r="I24" s="169"/>
      <c r="J24" s="184"/>
      <c r="K24" s="8"/>
      <c r="L24" s="7"/>
      <c r="M24" s="10"/>
      <c r="N24" s="81"/>
      <c r="O24" s="12"/>
      <c r="P24" s="9"/>
      <c r="Q24" s="141" t="s">
        <v>684</v>
      </c>
      <c r="R24" s="169">
        <v>150</v>
      </c>
      <c r="S24" s="168"/>
      <c r="T24" s="26"/>
    </row>
    <row r="25" spans="1:20" ht="18" customHeight="1" x14ac:dyDescent="0.15">
      <c r="A25" s="416"/>
      <c r="B25" s="141" t="s">
        <v>168</v>
      </c>
      <c r="C25" s="169" t="s">
        <v>682</v>
      </c>
      <c r="D25" s="184"/>
      <c r="E25" s="141" t="s">
        <v>168</v>
      </c>
      <c r="F25" s="169">
        <v>150</v>
      </c>
      <c r="G25" s="168"/>
      <c r="H25" s="141" t="s">
        <v>659</v>
      </c>
      <c r="I25" s="252" t="s">
        <v>683</v>
      </c>
      <c r="J25" s="9"/>
      <c r="K25" s="8"/>
      <c r="L25" s="7"/>
      <c r="M25" s="10"/>
      <c r="N25" s="81"/>
      <c r="O25" s="12"/>
      <c r="P25" s="9"/>
      <c r="Q25" s="91" t="s">
        <v>685</v>
      </c>
      <c r="R25" s="169">
        <v>100</v>
      </c>
      <c r="S25" s="168"/>
      <c r="T25" s="26"/>
    </row>
    <row r="26" spans="1:20" ht="18" customHeight="1" x14ac:dyDescent="0.15">
      <c r="A26" s="416"/>
      <c r="B26" s="141" t="s">
        <v>169</v>
      </c>
      <c r="C26" s="169">
        <v>700</v>
      </c>
      <c r="D26" s="168"/>
      <c r="E26" s="141" t="s">
        <v>169</v>
      </c>
      <c r="F26" s="169">
        <v>100</v>
      </c>
      <c r="G26" s="168"/>
      <c r="H26" s="141"/>
      <c r="I26" s="169"/>
      <c r="J26" s="184"/>
      <c r="K26" s="8"/>
      <c r="L26" s="7"/>
      <c r="M26" s="10"/>
      <c r="N26" s="81"/>
      <c r="O26" s="12"/>
      <c r="P26" s="9"/>
      <c r="Q26" s="97"/>
      <c r="R26" s="169"/>
      <c r="S26" s="210"/>
      <c r="T26" s="26"/>
    </row>
    <row r="27" spans="1:20" ht="18" customHeight="1" x14ac:dyDescent="0.15">
      <c r="A27" s="416"/>
      <c r="B27" s="141" t="s">
        <v>170</v>
      </c>
      <c r="C27" s="169">
        <v>950</v>
      </c>
      <c r="D27" s="168"/>
      <c r="E27" s="141"/>
      <c r="F27" s="169"/>
      <c r="G27" s="184"/>
      <c r="H27" s="141"/>
      <c r="I27" s="169"/>
      <c r="J27" s="184"/>
      <c r="K27" s="8"/>
      <c r="L27" s="7"/>
      <c r="M27" s="10"/>
      <c r="N27" s="81"/>
      <c r="O27" s="12"/>
      <c r="P27" s="9"/>
      <c r="Q27" s="97"/>
      <c r="R27" s="169"/>
      <c r="S27" s="210"/>
      <c r="T27" s="26"/>
    </row>
    <row r="28" spans="1:20" ht="18" customHeight="1" x14ac:dyDescent="0.15">
      <c r="A28" s="416"/>
      <c r="B28" s="141" t="s">
        <v>596</v>
      </c>
      <c r="C28" s="169">
        <v>1750</v>
      </c>
      <c r="D28" s="168"/>
      <c r="E28" s="141" t="s">
        <v>171</v>
      </c>
      <c r="F28" s="169">
        <v>250</v>
      </c>
      <c r="G28" s="168"/>
      <c r="H28" s="141" t="s">
        <v>660</v>
      </c>
      <c r="I28" s="252" t="s">
        <v>683</v>
      </c>
      <c r="J28" s="184"/>
      <c r="K28" s="8"/>
      <c r="L28" s="7"/>
      <c r="M28" s="10"/>
      <c r="N28" s="158"/>
      <c r="O28" s="208"/>
      <c r="P28" s="209"/>
      <c r="Q28" s="141" t="s">
        <v>662</v>
      </c>
      <c r="R28" s="252" t="s">
        <v>683</v>
      </c>
      <c r="S28" s="210"/>
      <c r="T28" s="26"/>
    </row>
    <row r="29" spans="1:20" ht="18" customHeight="1" x14ac:dyDescent="0.15">
      <c r="A29" s="448" t="s">
        <v>504</v>
      </c>
      <c r="B29" s="141" t="s">
        <v>172</v>
      </c>
      <c r="C29" s="320" t="s">
        <v>579</v>
      </c>
      <c r="D29" s="184"/>
      <c r="E29" s="93"/>
      <c r="F29" s="204"/>
      <c r="G29" s="205"/>
      <c r="H29" s="84"/>
      <c r="I29" s="121"/>
      <c r="J29" s="119"/>
      <c r="K29" s="8"/>
      <c r="L29" s="7"/>
      <c r="M29" s="10"/>
      <c r="N29" s="81"/>
      <c r="O29" s="12"/>
      <c r="P29" s="9"/>
      <c r="Q29" s="91" t="s">
        <v>686</v>
      </c>
      <c r="R29" s="169">
        <v>100</v>
      </c>
      <c r="S29" s="168"/>
      <c r="T29" s="26"/>
    </row>
    <row r="30" spans="1:20" ht="18" customHeight="1" thickBot="1" x14ac:dyDescent="0.2">
      <c r="A30" s="449"/>
      <c r="B30" s="81"/>
      <c r="C30" s="199"/>
      <c r="D30" s="200"/>
      <c r="E30" s="83"/>
      <c r="F30" s="202"/>
      <c r="G30" s="205"/>
      <c r="H30" s="11"/>
      <c r="I30" s="121"/>
      <c r="J30" s="119"/>
      <c r="K30" s="8"/>
      <c r="L30" s="7"/>
      <c r="M30" s="10"/>
      <c r="N30" s="6"/>
      <c r="O30" s="12"/>
      <c r="P30" s="9"/>
      <c r="Q30" s="8"/>
      <c r="R30" s="7"/>
      <c r="S30" s="38"/>
      <c r="T30" s="26"/>
    </row>
    <row r="31" spans="1:20" s="123" customFormat="1" ht="18" customHeight="1" thickTop="1" x14ac:dyDescent="0.15">
      <c r="A31" s="286">
        <f>SUM(C31+F31+I31+L31+O31+R31)</f>
        <v>8900</v>
      </c>
      <c r="B31" s="287" t="s">
        <v>95</v>
      </c>
      <c r="C31" s="288">
        <f>SUM(C23:C29)</f>
        <v>7550</v>
      </c>
      <c r="D31" s="289">
        <f>SUM(D23:D29)</f>
        <v>0</v>
      </c>
      <c r="E31" s="290" t="s">
        <v>95</v>
      </c>
      <c r="F31" s="288">
        <f>SUM(F23:F29)</f>
        <v>1000</v>
      </c>
      <c r="G31" s="291">
        <f>SUM(G23:G28)</f>
        <v>0</v>
      </c>
      <c r="H31" s="287" t="s">
        <v>95</v>
      </c>
      <c r="I31" s="288">
        <f>SUM(I23:I28)</f>
        <v>0</v>
      </c>
      <c r="J31" s="289">
        <f>SUM(J23:J28)</f>
        <v>0</v>
      </c>
      <c r="K31" s="292"/>
      <c r="L31" s="288"/>
      <c r="M31" s="291"/>
      <c r="N31" s="302"/>
      <c r="O31" s="288"/>
      <c r="P31" s="289"/>
      <c r="Q31" s="292" t="s">
        <v>95</v>
      </c>
      <c r="R31" s="288">
        <f>SUM(R23:R30)</f>
        <v>350</v>
      </c>
      <c r="S31" s="291">
        <f>SUM(S23:S30)</f>
        <v>0</v>
      </c>
      <c r="T31" s="122"/>
    </row>
    <row r="32" spans="1:20" ht="18" customHeight="1" x14ac:dyDescent="0.15">
      <c r="A32" s="415" t="s">
        <v>398</v>
      </c>
      <c r="B32" s="141" t="s">
        <v>173</v>
      </c>
      <c r="C32" s="169">
        <v>1450</v>
      </c>
      <c r="D32" s="168"/>
      <c r="E32" s="141" t="s">
        <v>173</v>
      </c>
      <c r="F32" s="169">
        <v>400</v>
      </c>
      <c r="G32" s="168"/>
      <c r="H32" s="84"/>
      <c r="I32" s="12"/>
      <c r="J32" s="37"/>
      <c r="K32" s="8"/>
      <c r="L32" s="7"/>
      <c r="M32" s="10"/>
      <c r="N32" s="81"/>
      <c r="O32" s="12"/>
      <c r="P32" s="9"/>
      <c r="Q32" s="86"/>
      <c r="R32" s="7"/>
      <c r="S32" s="38"/>
      <c r="T32" s="2"/>
    </row>
    <row r="33" spans="1:20" ht="18" customHeight="1" x14ac:dyDescent="0.15">
      <c r="A33" s="416"/>
      <c r="B33" s="141" t="s">
        <v>174</v>
      </c>
      <c r="C33" s="169">
        <v>850</v>
      </c>
      <c r="D33" s="168"/>
      <c r="E33" s="141"/>
      <c r="F33" s="169"/>
      <c r="G33" s="184"/>
      <c r="H33" s="11"/>
      <c r="I33" s="12"/>
      <c r="J33" s="37"/>
      <c r="K33" s="8"/>
      <c r="L33" s="7"/>
      <c r="M33" s="10"/>
      <c r="N33" s="81"/>
      <c r="O33" s="12"/>
      <c r="P33" s="9"/>
      <c r="Q33" s="86"/>
      <c r="R33" s="7"/>
      <c r="S33" s="38"/>
      <c r="T33" s="2"/>
    </row>
    <row r="34" spans="1:20" ht="18" customHeight="1" x14ac:dyDescent="0.15">
      <c r="A34" s="416"/>
      <c r="B34" s="141" t="s">
        <v>175</v>
      </c>
      <c r="C34" s="169">
        <v>800</v>
      </c>
      <c r="D34" s="168"/>
      <c r="E34" s="141"/>
      <c r="F34" s="169"/>
      <c r="G34" s="184"/>
      <c r="H34" s="11"/>
      <c r="I34" s="12"/>
      <c r="J34" s="37"/>
      <c r="K34" s="8"/>
      <c r="L34" s="7"/>
      <c r="M34" s="10"/>
      <c r="N34" s="6"/>
      <c r="O34" s="12"/>
      <c r="P34" s="9"/>
      <c r="Q34" s="86"/>
      <c r="R34" s="7"/>
      <c r="S34" s="38"/>
      <c r="T34" s="2"/>
    </row>
    <row r="35" spans="1:20" ht="18" customHeight="1" x14ac:dyDescent="0.15">
      <c r="A35" s="416"/>
      <c r="B35" s="141"/>
      <c r="C35" s="169"/>
      <c r="D35" s="184"/>
      <c r="E35" s="141"/>
      <c r="F35" s="169"/>
      <c r="G35" s="184"/>
      <c r="H35" s="11"/>
      <c r="I35" s="12"/>
      <c r="J35" s="37"/>
      <c r="K35" s="8"/>
      <c r="L35" s="7"/>
      <c r="M35" s="10"/>
      <c r="N35" s="6"/>
      <c r="O35" s="12"/>
      <c r="P35" s="9"/>
      <c r="Q35" s="8"/>
      <c r="R35" s="7"/>
      <c r="S35" s="38"/>
      <c r="T35" s="2"/>
    </row>
    <row r="36" spans="1:20" ht="18" customHeight="1" x14ac:dyDescent="0.15">
      <c r="A36" s="416"/>
      <c r="B36" s="91"/>
      <c r="C36" s="199"/>
      <c r="D36" s="200"/>
      <c r="E36" s="83"/>
      <c r="F36" s="190"/>
      <c r="G36" s="206"/>
      <c r="H36" s="11"/>
      <c r="I36" s="12"/>
      <c r="J36" s="37"/>
      <c r="K36" s="8"/>
      <c r="L36" s="7"/>
      <c r="M36" s="10"/>
      <c r="N36" s="6"/>
      <c r="O36" s="12"/>
      <c r="P36" s="9"/>
      <c r="Q36" s="8"/>
      <c r="R36" s="7"/>
      <c r="S36" s="38"/>
      <c r="T36" s="2"/>
    </row>
    <row r="37" spans="1:20" ht="18" customHeight="1" x14ac:dyDescent="0.15">
      <c r="A37" s="445" t="s">
        <v>504</v>
      </c>
      <c r="B37" s="81"/>
      <c r="C37" s="199"/>
      <c r="D37" s="200"/>
      <c r="E37" s="83"/>
      <c r="F37" s="190"/>
      <c r="G37" s="206"/>
      <c r="H37" s="11"/>
      <c r="I37" s="12"/>
      <c r="J37" s="37"/>
      <c r="K37" s="8"/>
      <c r="L37" s="7"/>
      <c r="M37" s="10"/>
      <c r="N37" s="6"/>
      <c r="O37" s="12"/>
      <c r="P37" s="9"/>
      <c r="Q37" s="8"/>
      <c r="R37" s="7"/>
      <c r="S37" s="38"/>
      <c r="T37" s="2"/>
    </row>
    <row r="38" spans="1:20" ht="18" customHeight="1" thickBot="1" x14ac:dyDescent="0.2">
      <c r="A38" s="446"/>
      <c r="B38" s="81"/>
      <c r="C38" s="199"/>
      <c r="D38" s="200"/>
      <c r="E38" s="83"/>
      <c r="F38" s="190"/>
      <c r="G38" s="206"/>
      <c r="H38" s="84"/>
      <c r="I38" s="12"/>
      <c r="J38" s="37"/>
      <c r="K38" s="8"/>
      <c r="L38" s="7"/>
      <c r="M38" s="10"/>
      <c r="N38" s="81"/>
      <c r="O38" s="12"/>
      <c r="P38" s="9"/>
      <c r="Q38" s="86"/>
      <c r="R38" s="7"/>
      <c r="S38" s="38"/>
      <c r="T38" s="2"/>
    </row>
    <row r="39" spans="1:20" s="123" customFormat="1" ht="18" customHeight="1" thickTop="1" x14ac:dyDescent="0.15">
      <c r="A39" s="286">
        <f>SUM(C39+F39+I39+L39+O39+R39)</f>
        <v>3500</v>
      </c>
      <c r="B39" s="287" t="s">
        <v>95</v>
      </c>
      <c r="C39" s="288">
        <f>SUM(C32:C37)</f>
        <v>3100</v>
      </c>
      <c r="D39" s="289">
        <f>SUM(D32:D34)</f>
        <v>0</v>
      </c>
      <c r="E39" s="290" t="s">
        <v>95</v>
      </c>
      <c r="F39" s="288">
        <f>SUM(F32:F37)</f>
        <v>400</v>
      </c>
      <c r="G39" s="291">
        <f>SUM(G32:G34)</f>
        <v>0</v>
      </c>
      <c r="H39" s="287"/>
      <c r="I39" s="288"/>
      <c r="J39" s="289"/>
      <c r="K39" s="292"/>
      <c r="L39" s="288"/>
      <c r="M39" s="291"/>
      <c r="N39" s="293"/>
      <c r="O39" s="288"/>
      <c r="P39" s="289"/>
      <c r="Q39" s="292"/>
      <c r="R39" s="288"/>
      <c r="S39" s="291"/>
      <c r="T39" s="122"/>
    </row>
    <row r="40" spans="1:20" ht="18" customHeight="1" x14ac:dyDescent="0.15">
      <c r="A40" s="16"/>
      <c r="B40" s="6"/>
      <c r="C40" s="169"/>
      <c r="D40" s="201"/>
      <c r="E40" s="83"/>
      <c r="F40" s="190"/>
      <c r="G40" s="206"/>
      <c r="H40" s="11"/>
      <c r="I40" s="12"/>
      <c r="J40" s="37"/>
      <c r="K40" s="8"/>
      <c r="L40" s="7"/>
      <c r="M40" s="10"/>
      <c r="N40" s="6"/>
      <c r="O40" s="12"/>
      <c r="P40" s="9"/>
      <c r="Q40" s="8"/>
      <c r="R40" s="7"/>
      <c r="S40" s="38"/>
      <c r="T40" s="2"/>
    </row>
    <row r="41" spans="1:20" ht="18" customHeight="1" x14ac:dyDescent="0.15">
      <c r="A41" s="16"/>
      <c r="B41" s="6"/>
      <c r="C41" s="169"/>
      <c r="D41" s="201"/>
      <c r="E41" s="57"/>
      <c r="F41" s="190"/>
      <c r="G41" s="206"/>
      <c r="H41" s="11"/>
      <c r="I41" s="12"/>
      <c r="J41" s="37"/>
      <c r="K41" s="8"/>
      <c r="L41" s="7"/>
      <c r="M41" s="10"/>
      <c r="N41" s="6"/>
      <c r="O41" s="12"/>
      <c r="P41" s="9"/>
      <c r="Q41" s="8"/>
      <c r="R41" s="7"/>
      <c r="S41" s="38"/>
      <c r="T41" s="2"/>
    </row>
    <row r="42" spans="1:20" ht="18" customHeight="1" x14ac:dyDescent="0.15">
      <c r="A42" s="16"/>
      <c r="B42" s="6"/>
      <c r="C42" s="169"/>
      <c r="D42" s="201"/>
      <c r="E42" s="57"/>
      <c r="F42" s="190"/>
      <c r="G42" s="206"/>
      <c r="H42" s="11"/>
      <c r="I42" s="12"/>
      <c r="J42" s="37"/>
      <c r="K42" s="8"/>
      <c r="L42" s="7"/>
      <c r="M42" s="10"/>
      <c r="N42" s="6"/>
      <c r="O42" s="12"/>
      <c r="P42" s="9"/>
      <c r="Q42" s="8"/>
      <c r="R42" s="7"/>
      <c r="S42" s="38"/>
      <c r="T42" s="2"/>
    </row>
    <row r="43" spans="1:20" ht="18" customHeight="1" x14ac:dyDescent="0.15">
      <c r="A43" s="16"/>
      <c r="B43" s="6"/>
      <c r="C43" s="169"/>
      <c r="D43" s="201"/>
      <c r="E43" s="57"/>
      <c r="F43" s="190"/>
      <c r="G43" s="206"/>
      <c r="H43" s="11"/>
      <c r="I43" s="12"/>
      <c r="J43" s="37"/>
      <c r="K43" s="8"/>
      <c r="L43" s="7"/>
      <c r="M43" s="10"/>
      <c r="N43" s="6"/>
      <c r="O43" s="12"/>
      <c r="P43" s="9"/>
      <c r="Q43" s="8"/>
      <c r="R43" s="7"/>
      <c r="S43" s="38"/>
      <c r="T43" s="2"/>
    </row>
    <row r="44" spans="1:20" ht="18" customHeight="1" thickBot="1" x14ac:dyDescent="0.2">
      <c r="A44" s="17"/>
      <c r="B44" s="6"/>
      <c r="C44" s="169"/>
      <c r="D44" s="201"/>
      <c r="E44" s="56"/>
      <c r="F44" s="190"/>
      <c r="G44" s="207"/>
      <c r="H44" s="11"/>
      <c r="I44" s="12"/>
      <c r="J44" s="37"/>
      <c r="K44" s="8"/>
      <c r="L44" s="7"/>
      <c r="M44" s="10"/>
      <c r="N44" s="6"/>
      <c r="O44" s="12"/>
      <c r="P44" s="9"/>
      <c r="Q44" s="8"/>
      <c r="R44" s="7"/>
      <c r="S44" s="38"/>
      <c r="T44" s="2"/>
    </row>
    <row r="45" spans="1:20" s="89" customFormat="1" ht="18" customHeight="1" thickTop="1" x14ac:dyDescent="0.15">
      <c r="A45" s="294">
        <f>SUM(C45+F45+I45+L45+O45+R45)</f>
        <v>30600</v>
      </c>
      <c r="B45" s="295" t="s">
        <v>95</v>
      </c>
      <c r="C45" s="296">
        <f>SUM(C39,C31,C22,C14)</f>
        <v>26000</v>
      </c>
      <c r="D45" s="297">
        <f>SUM(D39,D31,D22,D14)</f>
        <v>0</v>
      </c>
      <c r="E45" s="298" t="s">
        <v>95</v>
      </c>
      <c r="F45" s="296">
        <f>SUM(F39,F31,F22,F14)</f>
        <v>4150</v>
      </c>
      <c r="G45" s="299">
        <f>SUM(G39,G31,G22,G14)</f>
        <v>0</v>
      </c>
      <c r="H45" s="295" t="s">
        <v>95</v>
      </c>
      <c r="I45" s="296">
        <f>SUM(I39,I31,I22,I14)</f>
        <v>0</v>
      </c>
      <c r="J45" s="297">
        <f>SUM(J39,J31,J22,J14)</f>
        <v>0</v>
      </c>
      <c r="K45" s="300"/>
      <c r="L45" s="296"/>
      <c r="M45" s="299"/>
      <c r="N45" s="301"/>
      <c r="O45" s="296"/>
      <c r="P45" s="297"/>
      <c r="Q45" s="300" t="s">
        <v>95</v>
      </c>
      <c r="R45" s="296">
        <f>SUM(R39,R31,R22,R14)</f>
        <v>450</v>
      </c>
      <c r="S45" s="299">
        <f>SUM(S39,S31,S22,S14)</f>
        <v>0</v>
      </c>
      <c r="T45" s="88"/>
    </row>
    <row r="46" spans="1:20" ht="19.5" customHeight="1" x14ac:dyDescent="0.15">
      <c r="A46" s="2"/>
      <c r="B46" s="2"/>
      <c r="C46" s="2"/>
      <c r="D46" s="2"/>
      <c r="E46" s="2"/>
      <c r="F46" s="2"/>
      <c r="G46" s="2"/>
      <c r="H46" s="2"/>
      <c r="I46" s="2"/>
      <c r="J46" s="2"/>
      <c r="K46" s="2"/>
      <c r="L46" s="2"/>
      <c r="M46" s="2"/>
      <c r="N46" s="2"/>
      <c r="O46" s="2"/>
      <c r="P46" s="2"/>
      <c r="Q46" s="2"/>
      <c r="R46" s="2"/>
      <c r="S46" s="328" t="str">
        <f>市郡別!T42</f>
        <v>2023年7月現在</v>
      </c>
      <c r="T46" s="2"/>
    </row>
    <row r="47" spans="1:20" ht="19.5" customHeight="1" x14ac:dyDescent="0.15">
      <c r="A47" s="2"/>
      <c r="B47" s="2"/>
      <c r="C47" s="2"/>
      <c r="D47" s="264">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IQ975e5vw7v5oQdjkijPYObqFzd7/28Fj9YG2TxIMx3FyUemglnBDSCIASig0VkFGD/FzdVyP+yKSGW3yjmJ5w==" saltValue="J7anVSv+OIlCFyd6eMpdhA==" spinCount="100000" sheet="1" selectLockedCells="1"/>
  <mergeCells count="24">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 ref="E4:G4"/>
    <mergeCell ref="A37:A38"/>
    <mergeCell ref="A32:A36"/>
    <mergeCell ref="A12:A13"/>
    <mergeCell ref="A20:A21"/>
    <mergeCell ref="A15:A19"/>
    <mergeCell ref="A29:A30"/>
    <mergeCell ref="A23:A28"/>
  </mergeCells>
  <phoneticPr fontId="3"/>
  <dataValidations count="2">
    <dataValidation type="decimal" operator="lessThanOrEqual" allowBlank="1" showInputMessage="1" showErrorMessage="1" error="部数を超えています" sqref="J19 D7:D24 G7 P7:P15 J7:J17 M7:M16 G14:G15 G17:G18 S7:S20 G32 G28 G25:G26 G23 D26:D44 S22:S38"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C35" sqref="C35"/>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1"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1"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1" ht="14.1" hidden="1" customHeight="1" x14ac:dyDescent="0.15">
      <c r="A6" s="267"/>
      <c r="B6" s="24"/>
      <c r="C6" s="19"/>
      <c r="D6" s="31"/>
      <c r="E6" s="19"/>
      <c r="F6" s="19"/>
      <c r="G6" s="31"/>
      <c r="H6" s="19"/>
      <c r="I6" s="19"/>
      <c r="J6" s="31"/>
      <c r="K6" s="19"/>
      <c r="L6" s="19"/>
      <c r="M6" s="31"/>
      <c r="N6" s="19"/>
      <c r="O6" s="19"/>
      <c r="P6" s="31"/>
      <c r="Q6" s="19"/>
      <c r="R6" s="19"/>
      <c r="S6" s="34"/>
      <c r="T6" s="26"/>
      <c r="U6" s="111"/>
    </row>
    <row r="7" spans="1:21" ht="18" customHeight="1" x14ac:dyDescent="0.15">
      <c r="A7" s="451" t="s">
        <v>505</v>
      </c>
      <c r="B7" s="141" t="s">
        <v>176</v>
      </c>
      <c r="C7" s="169">
        <v>2900</v>
      </c>
      <c r="D7" s="168"/>
      <c r="E7" s="141" t="s">
        <v>470</v>
      </c>
      <c r="F7" s="169">
        <v>1400</v>
      </c>
      <c r="G7" s="168"/>
      <c r="H7" s="141" t="s">
        <v>389</v>
      </c>
      <c r="I7" s="169">
        <v>150</v>
      </c>
      <c r="J7" s="168"/>
      <c r="K7" s="141" t="s">
        <v>637</v>
      </c>
      <c r="L7" s="169">
        <v>4150</v>
      </c>
      <c r="M7" s="168"/>
      <c r="N7" s="141" t="s">
        <v>177</v>
      </c>
      <c r="O7" s="169">
        <v>1000</v>
      </c>
      <c r="P7" s="168"/>
      <c r="Q7" s="141" t="s">
        <v>512</v>
      </c>
      <c r="R7" s="169">
        <v>100</v>
      </c>
      <c r="S7" s="186"/>
      <c r="T7" s="26"/>
      <c r="U7" s="111"/>
    </row>
    <row r="8" spans="1:21" ht="18" customHeight="1" x14ac:dyDescent="0.15">
      <c r="A8" s="451"/>
      <c r="B8" s="141"/>
      <c r="C8" s="252"/>
      <c r="D8" s="184"/>
      <c r="E8" s="141"/>
      <c r="F8" s="169"/>
      <c r="G8" s="184"/>
      <c r="H8" s="141" t="s">
        <v>419</v>
      </c>
      <c r="I8" s="252" t="s">
        <v>315</v>
      </c>
      <c r="J8" s="184"/>
      <c r="K8" s="141" t="s">
        <v>181</v>
      </c>
      <c r="L8" s="169" t="s">
        <v>638</v>
      </c>
      <c r="M8" s="184"/>
      <c r="N8" s="6"/>
      <c r="O8" s="180" t="s">
        <v>550</v>
      </c>
      <c r="P8" s="178"/>
      <c r="Q8" s="141"/>
      <c r="R8" s="169"/>
      <c r="S8" s="198"/>
      <c r="T8" s="26"/>
      <c r="U8" s="111"/>
    </row>
    <row r="9" spans="1:21" ht="18" customHeight="1" x14ac:dyDescent="0.15">
      <c r="A9" s="451"/>
      <c r="B9" s="141"/>
      <c r="C9" s="252"/>
      <c r="D9" s="184"/>
      <c r="E9" s="141"/>
      <c r="F9" s="169"/>
      <c r="G9" s="184"/>
      <c r="H9" s="141" t="s">
        <v>506</v>
      </c>
      <c r="I9" s="252" t="s">
        <v>315</v>
      </c>
      <c r="J9" s="184"/>
      <c r="K9" s="141"/>
      <c r="L9" s="252"/>
      <c r="M9" s="184"/>
      <c r="N9" s="3"/>
      <c r="O9" s="179"/>
      <c r="P9" s="184"/>
      <c r="Q9" s="333" t="s">
        <v>513</v>
      </c>
      <c r="R9" s="252" t="s">
        <v>641</v>
      </c>
      <c r="S9" s="183"/>
      <c r="T9" s="26"/>
      <c r="U9" s="111"/>
    </row>
    <row r="10" spans="1:21" ht="18" customHeight="1" x14ac:dyDescent="0.15">
      <c r="A10" s="451"/>
      <c r="B10" s="141" t="s">
        <v>178</v>
      </c>
      <c r="C10" s="169">
        <v>3600</v>
      </c>
      <c r="D10" s="168"/>
      <c r="E10" s="141" t="s">
        <v>471</v>
      </c>
      <c r="F10" s="169">
        <v>1100</v>
      </c>
      <c r="G10" s="168"/>
      <c r="H10" s="141" t="s">
        <v>326</v>
      </c>
      <c r="I10" s="252" t="s">
        <v>641</v>
      </c>
      <c r="J10" s="184"/>
      <c r="K10" s="141"/>
      <c r="L10" s="169"/>
      <c r="M10" s="184"/>
      <c r="N10" s="6"/>
      <c r="O10" s="180"/>
      <c r="P10" s="178"/>
      <c r="Q10" s="333" t="s">
        <v>648</v>
      </c>
      <c r="R10" s="169">
        <v>300</v>
      </c>
      <c r="S10" s="186"/>
      <c r="T10" s="26"/>
      <c r="U10" s="111"/>
    </row>
    <row r="11" spans="1:21" ht="27" customHeight="1" x14ac:dyDescent="0.15">
      <c r="A11" s="451"/>
      <c r="B11" s="234" t="s">
        <v>179</v>
      </c>
      <c r="C11" s="169">
        <v>1750</v>
      </c>
      <c r="D11" s="168"/>
      <c r="E11" s="141"/>
      <c r="F11" s="169"/>
      <c r="G11" s="184"/>
      <c r="H11" s="141" t="s">
        <v>632</v>
      </c>
      <c r="I11" s="169">
        <v>1000</v>
      </c>
      <c r="J11" s="168"/>
      <c r="K11" s="141"/>
      <c r="L11" s="252"/>
      <c r="M11" s="184"/>
      <c r="N11" s="6"/>
      <c r="O11" s="180"/>
      <c r="P11" s="178"/>
      <c r="Q11" s="333" t="s">
        <v>650</v>
      </c>
      <c r="R11" s="284">
        <v>250</v>
      </c>
      <c r="S11" s="186"/>
      <c r="T11" s="26"/>
      <c r="U11" s="111"/>
    </row>
    <row r="12" spans="1:21" ht="18" customHeight="1" x14ac:dyDescent="0.15">
      <c r="A12" s="451"/>
      <c r="B12" s="141" t="s">
        <v>180</v>
      </c>
      <c r="C12" s="169">
        <v>3050</v>
      </c>
      <c r="D12" s="168"/>
      <c r="E12" s="141" t="s">
        <v>472</v>
      </c>
      <c r="F12" s="169">
        <v>1200</v>
      </c>
      <c r="G12" s="168"/>
      <c r="H12" s="141" t="s">
        <v>642</v>
      </c>
      <c r="I12" s="169">
        <v>500</v>
      </c>
      <c r="J12" s="168"/>
      <c r="K12" s="141"/>
      <c r="L12" s="169"/>
      <c r="M12" s="184"/>
      <c r="N12" s="6"/>
      <c r="O12" s="180"/>
      <c r="P12" s="178"/>
      <c r="Q12" s="141" t="s">
        <v>646</v>
      </c>
      <c r="R12" s="169">
        <v>250</v>
      </c>
      <c r="S12" s="186"/>
      <c r="T12" s="26"/>
      <c r="U12" s="111"/>
    </row>
    <row r="13" spans="1:21" ht="18" customHeight="1" x14ac:dyDescent="0.15">
      <c r="A13" s="451"/>
      <c r="B13" s="141"/>
      <c r="C13" s="245"/>
      <c r="D13" s="184"/>
      <c r="E13" s="141"/>
      <c r="F13" s="169"/>
      <c r="G13" s="184"/>
      <c r="H13" s="141" t="s">
        <v>643</v>
      </c>
      <c r="I13" s="169">
        <v>850</v>
      </c>
      <c r="J13" s="168"/>
      <c r="K13" s="141"/>
      <c r="L13" s="169"/>
      <c r="M13" s="184"/>
      <c r="N13" s="6"/>
      <c r="O13" s="180"/>
      <c r="P13" s="178"/>
      <c r="Q13" s="141" t="s">
        <v>647</v>
      </c>
      <c r="R13" s="169">
        <v>150</v>
      </c>
      <c r="S13" s="186"/>
      <c r="T13" s="26"/>
      <c r="U13" s="111"/>
    </row>
    <row r="14" spans="1:21" ht="18" customHeight="1" x14ac:dyDescent="0.15">
      <c r="A14" s="451"/>
      <c r="B14" s="141" t="s">
        <v>325</v>
      </c>
      <c r="C14" s="169">
        <v>1700</v>
      </c>
      <c r="D14" s="168"/>
      <c r="E14" s="91" t="s">
        <v>571</v>
      </c>
      <c r="F14" s="169">
        <v>1250</v>
      </c>
      <c r="G14" s="168"/>
      <c r="H14" s="141" t="s">
        <v>644</v>
      </c>
      <c r="I14" s="169">
        <v>800</v>
      </c>
      <c r="J14" s="168"/>
      <c r="K14" s="141"/>
      <c r="L14" s="169"/>
      <c r="M14" s="184"/>
      <c r="N14" s="6"/>
      <c r="O14" s="180"/>
      <c r="P14" s="178"/>
      <c r="Q14" s="234" t="s">
        <v>418</v>
      </c>
      <c r="R14" s="169">
        <v>100</v>
      </c>
      <c r="S14" s="186"/>
      <c r="T14" s="26"/>
      <c r="U14" s="111"/>
    </row>
    <row r="15" spans="1:21" ht="18" customHeight="1" x14ac:dyDescent="0.15">
      <c r="A15" s="451"/>
      <c r="B15" s="141" t="s">
        <v>250</v>
      </c>
      <c r="C15" s="169" t="s">
        <v>308</v>
      </c>
      <c r="D15" s="184"/>
      <c r="E15" s="141" t="s">
        <v>473</v>
      </c>
      <c r="F15" s="169">
        <v>700</v>
      </c>
      <c r="G15" s="168"/>
      <c r="H15" s="141"/>
      <c r="I15" s="169"/>
      <c r="J15" s="184"/>
      <c r="K15" s="141"/>
      <c r="L15" s="169"/>
      <c r="M15" s="184"/>
      <c r="N15" s="6"/>
      <c r="O15" s="180"/>
      <c r="P15" s="178"/>
      <c r="Q15" s="141" t="s">
        <v>423</v>
      </c>
      <c r="R15" s="169">
        <v>50</v>
      </c>
      <c r="S15" s="186"/>
      <c r="T15" s="26"/>
      <c r="U15" s="111"/>
    </row>
    <row r="16" spans="1:21" ht="18" customHeight="1" x14ac:dyDescent="0.15">
      <c r="A16" s="426" t="s">
        <v>537</v>
      </c>
      <c r="B16" s="141" t="s">
        <v>183</v>
      </c>
      <c r="C16" s="169">
        <v>1800</v>
      </c>
      <c r="D16" s="168"/>
      <c r="E16" s="141"/>
      <c r="F16" s="169"/>
      <c r="G16" s="184"/>
      <c r="H16" s="141" t="s">
        <v>633</v>
      </c>
      <c r="I16" s="169">
        <v>400</v>
      </c>
      <c r="J16" s="168"/>
      <c r="K16" s="141"/>
      <c r="L16" s="169"/>
      <c r="M16" s="184"/>
      <c r="N16" s="6"/>
      <c r="O16" s="180"/>
      <c r="P16" s="178"/>
      <c r="Q16" s="141" t="s">
        <v>424</v>
      </c>
      <c r="R16" s="169">
        <v>50</v>
      </c>
      <c r="S16" s="186"/>
      <c r="T16" s="26"/>
      <c r="U16" s="111"/>
    </row>
    <row r="17" spans="1:21" ht="18" customHeight="1" x14ac:dyDescent="0.15">
      <c r="A17" s="426"/>
      <c r="B17" s="141" t="s">
        <v>184</v>
      </c>
      <c r="C17" s="169">
        <v>2300</v>
      </c>
      <c r="D17" s="168"/>
      <c r="E17" s="141"/>
      <c r="F17" s="169"/>
      <c r="G17" s="184"/>
      <c r="H17" s="141" t="s">
        <v>645</v>
      </c>
      <c r="I17" s="169">
        <v>850</v>
      </c>
      <c r="J17" s="168"/>
      <c r="K17" s="141"/>
      <c r="L17" s="169"/>
      <c r="M17" s="184"/>
      <c r="N17" s="6"/>
      <c r="O17" s="180"/>
      <c r="P17" s="178"/>
      <c r="Q17" s="333" t="s">
        <v>635</v>
      </c>
      <c r="R17" s="169">
        <v>200</v>
      </c>
      <c r="S17" s="186"/>
      <c r="T17" s="26"/>
      <c r="U17" s="111"/>
    </row>
    <row r="18" spans="1:21" ht="27" customHeight="1" x14ac:dyDescent="0.15">
      <c r="A18" s="452"/>
      <c r="B18" s="270" t="s">
        <v>182</v>
      </c>
      <c r="C18" s="273" t="s">
        <v>493</v>
      </c>
      <c r="D18" s="272"/>
      <c r="E18" s="270"/>
      <c r="F18" s="273"/>
      <c r="G18" s="272"/>
      <c r="H18" s="270"/>
      <c r="I18" s="273"/>
      <c r="J18" s="272"/>
      <c r="K18" s="270"/>
      <c r="L18" s="273"/>
      <c r="M18" s="272"/>
      <c r="N18" s="276"/>
      <c r="O18" s="277"/>
      <c r="P18" s="278"/>
      <c r="Q18" s="339" t="s">
        <v>688</v>
      </c>
      <c r="R18" s="273">
        <v>250</v>
      </c>
      <c r="S18" s="334"/>
      <c r="T18" s="26"/>
      <c r="U18" s="111"/>
    </row>
    <row r="19" spans="1:21" ht="18" customHeight="1" x14ac:dyDescent="0.15">
      <c r="A19" s="450" t="s">
        <v>292</v>
      </c>
      <c r="B19" s="140"/>
      <c r="C19" s="167"/>
      <c r="D19" s="184"/>
      <c r="E19" s="140"/>
      <c r="F19" s="167"/>
      <c r="G19" s="184"/>
      <c r="H19" s="140"/>
      <c r="I19" s="167"/>
      <c r="J19" s="184"/>
      <c r="K19" s="140"/>
      <c r="L19" s="167"/>
      <c r="M19" s="184"/>
      <c r="N19" s="3"/>
      <c r="O19" s="179"/>
      <c r="P19" s="184"/>
      <c r="Q19" s="140"/>
      <c r="R19" s="167"/>
      <c r="S19" s="198"/>
      <c r="T19" s="26"/>
      <c r="U19" s="111"/>
    </row>
    <row r="20" spans="1:21" ht="18" customHeight="1" x14ac:dyDescent="0.15">
      <c r="A20" s="451"/>
      <c r="B20" s="141" t="s">
        <v>185</v>
      </c>
      <c r="C20" s="169">
        <v>3400</v>
      </c>
      <c r="D20" s="168"/>
      <c r="E20" s="141" t="s">
        <v>572</v>
      </c>
      <c r="F20" s="169">
        <v>850</v>
      </c>
      <c r="G20" s="168"/>
      <c r="H20" s="141" t="s">
        <v>390</v>
      </c>
      <c r="I20" s="169" t="s">
        <v>528</v>
      </c>
      <c r="J20" s="184"/>
      <c r="K20" s="141" t="s">
        <v>186</v>
      </c>
      <c r="L20" s="252" t="s">
        <v>538</v>
      </c>
      <c r="M20" s="184"/>
      <c r="N20" s="6"/>
      <c r="O20" s="180"/>
      <c r="P20" s="178"/>
      <c r="Q20" s="234"/>
      <c r="R20" s="169"/>
      <c r="S20" s="198"/>
      <c r="T20" s="26"/>
      <c r="U20" s="111"/>
    </row>
    <row r="21" spans="1:21" ht="18" customHeight="1" x14ac:dyDescent="0.15">
      <c r="A21" s="451"/>
      <c r="B21" s="141" t="s">
        <v>187</v>
      </c>
      <c r="C21" s="252" t="s">
        <v>620</v>
      </c>
      <c r="D21" s="184"/>
      <c r="E21" s="141"/>
      <c r="F21" s="169"/>
      <c r="G21" s="184"/>
      <c r="H21" s="141"/>
      <c r="I21" s="169"/>
      <c r="J21" s="184"/>
      <c r="K21" s="141"/>
      <c r="L21" s="169"/>
      <c r="M21" s="184"/>
      <c r="N21" s="6"/>
      <c r="O21" s="180"/>
      <c r="P21" s="178"/>
      <c r="Q21" s="141" t="s">
        <v>425</v>
      </c>
      <c r="R21" s="169">
        <v>150</v>
      </c>
      <c r="S21" s="186"/>
      <c r="T21" s="26"/>
      <c r="U21" s="111"/>
    </row>
    <row r="22" spans="1:21" ht="18" customHeight="1" x14ac:dyDescent="0.15">
      <c r="A22" s="451"/>
      <c r="B22" s="141" t="s">
        <v>188</v>
      </c>
      <c r="C22" s="169">
        <v>1600</v>
      </c>
      <c r="D22" s="168"/>
      <c r="E22" s="141" t="s">
        <v>573</v>
      </c>
      <c r="F22" s="169">
        <v>1500</v>
      </c>
      <c r="G22" s="168"/>
      <c r="H22" s="141" t="s">
        <v>520</v>
      </c>
      <c r="I22" s="169">
        <v>400</v>
      </c>
      <c r="J22" s="168"/>
      <c r="K22" s="162" t="s">
        <v>189</v>
      </c>
      <c r="L22" s="169"/>
      <c r="M22" s="184"/>
      <c r="N22" s="6"/>
      <c r="O22" s="180"/>
      <c r="P22" s="178"/>
      <c r="Q22" s="234" t="s">
        <v>521</v>
      </c>
      <c r="R22" s="169">
        <v>100</v>
      </c>
      <c r="S22" s="186"/>
      <c r="T22" s="26"/>
      <c r="U22" s="111"/>
    </row>
    <row r="23" spans="1:21" ht="18" customHeight="1" x14ac:dyDescent="0.15">
      <c r="A23" s="451"/>
      <c r="B23" s="141"/>
      <c r="C23" s="252"/>
      <c r="D23" s="184"/>
      <c r="E23" s="141" t="s">
        <v>474</v>
      </c>
      <c r="F23" s="169" t="s">
        <v>574</v>
      </c>
      <c r="G23" s="184"/>
      <c r="H23" s="141"/>
      <c r="I23" s="252"/>
      <c r="J23" s="184"/>
      <c r="K23" s="141"/>
      <c r="L23" s="169"/>
      <c r="M23" s="184"/>
      <c r="N23" s="6"/>
      <c r="O23" s="180"/>
      <c r="P23" s="178"/>
      <c r="Q23" s="141"/>
      <c r="R23" s="252"/>
      <c r="S23" s="198"/>
      <c r="T23" s="26"/>
      <c r="U23" s="111"/>
    </row>
    <row r="24" spans="1:21" ht="18" customHeight="1" x14ac:dyDescent="0.15">
      <c r="A24" s="451"/>
      <c r="B24" s="141" t="s">
        <v>190</v>
      </c>
      <c r="C24" s="169">
        <v>2300</v>
      </c>
      <c r="D24" s="168"/>
      <c r="E24" s="141" t="s">
        <v>475</v>
      </c>
      <c r="F24" s="169" t="s">
        <v>574</v>
      </c>
      <c r="G24" s="184"/>
      <c r="H24" s="141" t="s">
        <v>634</v>
      </c>
      <c r="I24" s="169">
        <v>500</v>
      </c>
      <c r="J24" s="168"/>
      <c r="K24" s="141"/>
      <c r="L24" s="169"/>
      <c r="M24" s="184"/>
      <c r="N24" s="6"/>
      <c r="O24" s="180"/>
      <c r="P24" s="178"/>
      <c r="Q24" s="141" t="s">
        <v>636</v>
      </c>
      <c r="R24" s="169">
        <v>100</v>
      </c>
      <c r="S24" s="186"/>
      <c r="T24" s="26"/>
      <c r="U24" s="111"/>
    </row>
    <row r="25" spans="1:21" ht="18" customHeight="1" x14ac:dyDescent="0.15">
      <c r="A25" s="451"/>
      <c r="B25" s="141"/>
      <c r="C25" s="252"/>
      <c r="D25" s="184"/>
      <c r="E25" s="141" t="s">
        <v>476</v>
      </c>
      <c r="F25" s="169">
        <v>400</v>
      </c>
      <c r="G25" s="168"/>
      <c r="H25" s="154" t="s">
        <v>305</v>
      </c>
      <c r="I25" s="169" t="s">
        <v>611</v>
      </c>
      <c r="J25" s="184"/>
      <c r="K25" s="141"/>
      <c r="L25" s="169"/>
      <c r="M25" s="184"/>
      <c r="N25" s="6"/>
      <c r="O25" s="180"/>
      <c r="P25" s="178"/>
      <c r="Q25" s="141" t="s">
        <v>514</v>
      </c>
      <c r="R25" s="169" t="s">
        <v>611</v>
      </c>
      <c r="S25" s="183"/>
      <c r="T25" s="26"/>
      <c r="U25" s="111"/>
    </row>
    <row r="26" spans="1:21" ht="18" customHeight="1" x14ac:dyDescent="0.15">
      <c r="A26" s="451"/>
      <c r="B26" s="141" t="s">
        <v>191</v>
      </c>
      <c r="C26" s="169">
        <v>400</v>
      </c>
      <c r="D26" s="168"/>
      <c r="E26" s="141"/>
      <c r="F26" s="169"/>
      <c r="G26" s="184"/>
      <c r="H26" s="141"/>
      <c r="I26" s="169"/>
      <c r="J26" s="184"/>
      <c r="K26" s="141"/>
      <c r="L26" s="169"/>
      <c r="M26" s="184"/>
      <c r="N26" s="6"/>
      <c r="O26" s="180"/>
      <c r="P26" s="178"/>
      <c r="Q26" s="141"/>
      <c r="R26" s="169"/>
      <c r="S26" s="198"/>
      <c r="T26" s="26"/>
      <c r="U26" s="111"/>
    </row>
    <row r="27" spans="1:21" ht="18" customHeight="1" x14ac:dyDescent="0.15">
      <c r="A27" s="451"/>
      <c r="B27" s="141" t="s">
        <v>192</v>
      </c>
      <c r="C27" s="169">
        <v>3250</v>
      </c>
      <c r="D27" s="168"/>
      <c r="E27" s="141"/>
      <c r="F27" s="169"/>
      <c r="G27" s="184"/>
      <c r="H27" s="141"/>
      <c r="I27" s="169"/>
      <c r="J27" s="184"/>
      <c r="K27" s="141"/>
      <c r="L27" s="169"/>
      <c r="M27" s="184"/>
      <c r="N27" s="6"/>
      <c r="O27" s="180"/>
      <c r="P27" s="178"/>
      <c r="Q27" s="141" t="s">
        <v>581</v>
      </c>
      <c r="R27" s="169">
        <v>200</v>
      </c>
      <c r="S27" s="186"/>
      <c r="T27" s="26"/>
      <c r="U27" s="111"/>
    </row>
    <row r="28" spans="1:21" ht="18" customHeight="1" x14ac:dyDescent="0.15">
      <c r="A28" s="421" t="s">
        <v>535</v>
      </c>
      <c r="B28" s="141" t="s">
        <v>193</v>
      </c>
      <c r="C28" s="169">
        <v>1550</v>
      </c>
      <c r="D28" s="168"/>
      <c r="E28" s="141" t="s">
        <v>478</v>
      </c>
      <c r="F28" s="169">
        <v>250</v>
      </c>
      <c r="G28" s="168"/>
      <c r="H28" s="141" t="s">
        <v>327</v>
      </c>
      <c r="I28" s="169" t="s">
        <v>614</v>
      </c>
      <c r="J28" s="184"/>
      <c r="K28" s="141"/>
      <c r="L28" s="169"/>
      <c r="M28" s="184"/>
      <c r="N28" s="6"/>
      <c r="O28" s="180"/>
      <c r="P28" s="178"/>
      <c r="Q28" s="141" t="s">
        <v>515</v>
      </c>
      <c r="R28" s="169" t="s">
        <v>614</v>
      </c>
      <c r="S28" s="183"/>
      <c r="T28" s="26"/>
      <c r="U28" s="111"/>
    </row>
    <row r="29" spans="1:21" ht="18" customHeight="1" x14ac:dyDescent="0.15">
      <c r="A29" s="421"/>
      <c r="B29" s="141"/>
      <c r="C29" s="169"/>
      <c r="D29" s="184"/>
      <c r="E29" s="141" t="s">
        <v>477</v>
      </c>
      <c r="F29" s="169">
        <v>350</v>
      </c>
      <c r="G29" s="168"/>
      <c r="H29" s="141"/>
      <c r="I29" s="169"/>
      <c r="J29" s="184"/>
      <c r="K29" s="141"/>
      <c r="L29" s="169"/>
      <c r="M29" s="184"/>
      <c r="N29" s="6"/>
      <c r="O29" s="180"/>
      <c r="P29" s="178"/>
      <c r="Q29" s="141" t="s">
        <v>680</v>
      </c>
      <c r="R29" s="169">
        <v>100</v>
      </c>
      <c r="S29" s="186"/>
      <c r="T29" s="26"/>
      <c r="U29" s="111"/>
    </row>
    <row r="30" spans="1:21" ht="18" customHeight="1" thickBot="1" x14ac:dyDescent="0.2">
      <c r="A30" s="422"/>
      <c r="B30" s="141" t="s">
        <v>251</v>
      </c>
      <c r="C30" s="169">
        <v>2150</v>
      </c>
      <c r="D30" s="168"/>
      <c r="E30" s="141" t="s">
        <v>479</v>
      </c>
      <c r="F30" s="169">
        <v>800</v>
      </c>
      <c r="G30" s="168"/>
      <c r="H30" s="141"/>
      <c r="I30" s="169"/>
      <c r="J30" s="184"/>
      <c r="K30" s="141"/>
      <c r="L30" s="169"/>
      <c r="M30" s="184"/>
      <c r="N30" s="6"/>
      <c r="O30" s="180"/>
      <c r="P30" s="178"/>
      <c r="Q30" s="141"/>
      <c r="R30" s="169"/>
      <c r="S30" s="198"/>
      <c r="T30" s="26"/>
      <c r="U30" s="111"/>
    </row>
    <row r="31" spans="1:21" s="156" customFormat="1" ht="18" customHeight="1" thickTop="1" x14ac:dyDescent="0.15">
      <c r="A31" s="286">
        <f>SUM(C31+F31+I31+L31+O31+R31)</f>
        <v>54500</v>
      </c>
      <c r="B31" s="287" t="s">
        <v>95</v>
      </c>
      <c r="C31" s="288">
        <f>SUM(C7:C30)</f>
        <v>31750</v>
      </c>
      <c r="D31" s="289">
        <f>SUM(D7:D30)</f>
        <v>0</v>
      </c>
      <c r="E31" s="290" t="s">
        <v>95</v>
      </c>
      <c r="F31" s="288">
        <f>SUM(F7:F30)</f>
        <v>9800</v>
      </c>
      <c r="G31" s="291">
        <f>SUM(G7:G30)</f>
        <v>0</v>
      </c>
      <c r="H31" s="287" t="s">
        <v>95</v>
      </c>
      <c r="I31" s="288">
        <f>SUM(I7:I30)</f>
        <v>5450</v>
      </c>
      <c r="J31" s="289">
        <f>SUM(J7:J30)</f>
        <v>0</v>
      </c>
      <c r="K31" s="292" t="s">
        <v>95</v>
      </c>
      <c r="L31" s="288">
        <f>SUM(L7:L30)</f>
        <v>4150</v>
      </c>
      <c r="M31" s="291">
        <f>SUM(M7:M30)</f>
        <v>0</v>
      </c>
      <c r="N31" s="293" t="s">
        <v>95</v>
      </c>
      <c r="O31" s="288">
        <f>SUM(O7:O30)</f>
        <v>1000</v>
      </c>
      <c r="P31" s="289">
        <f>SUM(P7:P30)</f>
        <v>0</v>
      </c>
      <c r="Q31" s="292" t="s">
        <v>95</v>
      </c>
      <c r="R31" s="288">
        <f>SUM(R7:R30)</f>
        <v>2350</v>
      </c>
      <c r="S31" s="291">
        <f>SUM(S7:S30)</f>
        <v>0</v>
      </c>
      <c r="T31" s="157"/>
    </row>
    <row r="32" spans="1:21" ht="27" customHeight="1" x14ac:dyDescent="0.15">
      <c r="A32" s="450" t="s">
        <v>324</v>
      </c>
      <c r="B32" s="141" t="s">
        <v>194</v>
      </c>
      <c r="C32" s="169">
        <v>1550</v>
      </c>
      <c r="D32" s="168"/>
      <c r="E32" s="263" t="s">
        <v>480</v>
      </c>
      <c r="F32" s="175">
        <v>1150</v>
      </c>
      <c r="G32" s="168"/>
      <c r="H32" s="146" t="s">
        <v>393</v>
      </c>
      <c r="I32" s="180">
        <v>800</v>
      </c>
      <c r="J32" s="168"/>
      <c r="K32" s="149" t="s">
        <v>197</v>
      </c>
      <c r="L32" s="169" t="s">
        <v>538</v>
      </c>
      <c r="M32" s="184"/>
      <c r="N32" s="6"/>
      <c r="O32" s="180"/>
      <c r="P32" s="178"/>
      <c r="Q32" s="159" t="s">
        <v>391</v>
      </c>
      <c r="R32" s="169">
        <v>50</v>
      </c>
      <c r="S32" s="186"/>
      <c r="T32" s="2"/>
    </row>
    <row r="33" spans="1:20" ht="27" customHeight="1" x14ac:dyDescent="0.15">
      <c r="A33" s="451"/>
      <c r="B33" s="141" t="s">
        <v>196</v>
      </c>
      <c r="C33" s="169">
        <v>1400</v>
      </c>
      <c r="D33" s="168"/>
      <c r="E33" s="263" t="s">
        <v>481</v>
      </c>
      <c r="F33" s="175">
        <v>1450</v>
      </c>
      <c r="G33" s="168"/>
      <c r="H33" s="146" t="s">
        <v>394</v>
      </c>
      <c r="I33" s="180">
        <v>350</v>
      </c>
      <c r="J33" s="168"/>
      <c r="K33" s="149"/>
      <c r="L33" s="169"/>
      <c r="M33" s="183"/>
      <c r="N33" s="6"/>
      <c r="O33" s="180"/>
      <c r="P33" s="178"/>
      <c r="Q33" s="159" t="s">
        <v>392</v>
      </c>
      <c r="R33" s="169">
        <v>300</v>
      </c>
      <c r="S33" s="186"/>
      <c r="T33" s="2"/>
    </row>
    <row r="34" spans="1:20" ht="18" customHeight="1" x14ac:dyDescent="0.15">
      <c r="A34" s="451"/>
      <c r="B34" s="141" t="s">
        <v>198</v>
      </c>
      <c r="C34" s="169" t="s">
        <v>540</v>
      </c>
      <c r="D34" s="184"/>
      <c r="E34" s="263" t="s">
        <v>482</v>
      </c>
      <c r="F34" s="175">
        <v>800</v>
      </c>
      <c r="G34" s="168"/>
      <c r="H34" s="146" t="s">
        <v>395</v>
      </c>
      <c r="I34" s="180">
        <v>400</v>
      </c>
      <c r="J34" s="168"/>
      <c r="K34" s="149"/>
      <c r="L34" s="169"/>
      <c r="M34" s="183"/>
      <c r="N34" s="6"/>
      <c r="O34" s="180"/>
      <c r="P34" s="178"/>
      <c r="Q34" s="163" t="s">
        <v>199</v>
      </c>
      <c r="R34" s="169" t="s">
        <v>604</v>
      </c>
      <c r="S34" s="198"/>
      <c r="T34" s="2"/>
    </row>
    <row r="35" spans="1:20" ht="18" customHeight="1" x14ac:dyDescent="0.15">
      <c r="A35" s="451"/>
      <c r="B35" s="141" t="s">
        <v>195</v>
      </c>
      <c r="C35" s="169">
        <v>2150</v>
      </c>
      <c r="D35" s="168"/>
      <c r="E35" s="57"/>
      <c r="F35" s="190"/>
      <c r="G35" s="174"/>
      <c r="H35" s="160"/>
      <c r="I35" s="180"/>
      <c r="J35" s="178"/>
      <c r="K35" s="161"/>
      <c r="L35" s="169"/>
      <c r="M35" s="183"/>
      <c r="N35" s="6"/>
      <c r="O35" s="180"/>
      <c r="P35" s="178"/>
      <c r="Q35" s="149"/>
      <c r="R35" s="169"/>
      <c r="S35" s="183"/>
      <c r="T35" s="2"/>
    </row>
    <row r="36" spans="1:20" ht="18" customHeight="1" x14ac:dyDescent="0.15">
      <c r="A36" s="451"/>
      <c r="B36" s="141" t="s">
        <v>200</v>
      </c>
      <c r="C36" s="169">
        <v>800</v>
      </c>
      <c r="D36" s="168"/>
      <c r="E36" s="57"/>
      <c r="F36" s="190"/>
      <c r="G36" s="174"/>
      <c r="H36" s="11"/>
      <c r="I36" s="180"/>
      <c r="J36" s="178"/>
      <c r="K36" s="8"/>
      <c r="L36" s="169"/>
      <c r="M36" s="183"/>
      <c r="N36" s="6"/>
      <c r="O36" s="180"/>
      <c r="P36" s="178"/>
      <c r="Q36" s="149" t="s">
        <v>516</v>
      </c>
      <c r="R36" s="169">
        <v>250</v>
      </c>
      <c r="S36" s="186"/>
      <c r="T36" s="2"/>
    </row>
    <row r="37" spans="1:20" ht="18" customHeight="1" x14ac:dyDescent="0.15">
      <c r="A37" s="451"/>
      <c r="B37" s="141" t="s">
        <v>201</v>
      </c>
      <c r="C37" s="169">
        <v>1850</v>
      </c>
      <c r="D37" s="168"/>
      <c r="E37" s="57"/>
      <c r="F37" s="190"/>
      <c r="G37" s="174"/>
      <c r="H37" s="11"/>
      <c r="I37" s="180"/>
      <c r="J37" s="178"/>
      <c r="K37" s="8"/>
      <c r="L37" s="169"/>
      <c r="M37" s="183"/>
      <c r="N37" s="6"/>
      <c r="O37" s="180"/>
      <c r="P37" s="178"/>
      <c r="Q37" s="149" t="s">
        <v>517</v>
      </c>
      <c r="R37" s="169">
        <v>200</v>
      </c>
      <c r="S37" s="186"/>
      <c r="T37" s="2"/>
    </row>
    <row r="38" spans="1:20" ht="18" customHeight="1" x14ac:dyDescent="0.15">
      <c r="A38" s="421" t="s">
        <v>536</v>
      </c>
      <c r="B38" s="234" t="s">
        <v>202</v>
      </c>
      <c r="C38" s="169">
        <v>2850</v>
      </c>
      <c r="D38" s="168"/>
      <c r="E38" s="57"/>
      <c r="F38" s="175"/>
      <c r="G38" s="174"/>
      <c r="H38" s="11"/>
      <c r="I38" s="180"/>
      <c r="J38" s="178"/>
      <c r="K38" s="8"/>
      <c r="L38" s="169"/>
      <c r="M38" s="183"/>
      <c r="N38" s="6"/>
      <c r="O38" s="180"/>
      <c r="P38" s="178"/>
      <c r="Q38" s="282" t="s">
        <v>518</v>
      </c>
      <c r="R38" s="169">
        <v>200</v>
      </c>
      <c r="S38" s="186"/>
      <c r="T38" s="2"/>
    </row>
    <row r="39" spans="1:20" ht="18" customHeight="1" x14ac:dyDescent="0.15">
      <c r="A39" s="421"/>
      <c r="B39" s="141" t="s">
        <v>203</v>
      </c>
      <c r="C39" s="169" t="s">
        <v>603</v>
      </c>
      <c r="D39" s="184"/>
      <c r="E39" s="57"/>
      <c r="F39" s="190"/>
      <c r="G39" s="174"/>
      <c r="H39" s="11"/>
      <c r="I39" s="180"/>
      <c r="J39" s="178"/>
      <c r="K39" s="8"/>
      <c r="L39" s="169"/>
      <c r="M39" s="183"/>
      <c r="N39" s="6"/>
      <c r="O39" s="180"/>
      <c r="P39" s="178"/>
      <c r="Q39" s="97"/>
      <c r="R39" s="169"/>
      <c r="S39" s="183"/>
      <c r="T39" s="2"/>
    </row>
    <row r="40" spans="1:20" ht="18" customHeight="1" thickBot="1" x14ac:dyDescent="0.2">
      <c r="A40" s="422"/>
      <c r="B40" s="91"/>
      <c r="C40" s="169"/>
      <c r="D40" s="184"/>
      <c r="E40" s="57"/>
      <c r="F40" s="190"/>
      <c r="G40" s="174"/>
      <c r="H40" s="11"/>
      <c r="I40" s="180"/>
      <c r="J40" s="178"/>
      <c r="K40" s="8"/>
      <c r="L40" s="169"/>
      <c r="M40" s="183"/>
      <c r="N40" s="6"/>
      <c r="O40" s="180"/>
      <c r="P40" s="178"/>
      <c r="Q40" s="8"/>
      <c r="R40" s="169"/>
      <c r="S40" s="183"/>
      <c r="T40" s="2"/>
    </row>
    <row r="41" spans="1:20" s="156" customFormat="1" ht="18" customHeight="1" thickTop="1" x14ac:dyDescent="0.15">
      <c r="A41" s="286">
        <f>SUM(C41+F41+I41+L41+O41+R41)</f>
        <v>16550</v>
      </c>
      <c r="B41" s="287" t="s">
        <v>95</v>
      </c>
      <c r="C41" s="288">
        <f>SUM(C32:C40)</f>
        <v>10600</v>
      </c>
      <c r="D41" s="289">
        <f>SUM(D32:D40)</f>
        <v>0</v>
      </c>
      <c r="E41" s="290" t="s">
        <v>95</v>
      </c>
      <c r="F41" s="288">
        <f>SUM(F32:F40)</f>
        <v>3400</v>
      </c>
      <c r="G41" s="291">
        <f>SUM(G32:G40)</f>
        <v>0</v>
      </c>
      <c r="H41" s="287" t="s">
        <v>95</v>
      </c>
      <c r="I41" s="288">
        <f>SUM(I32:I40)</f>
        <v>1550</v>
      </c>
      <c r="J41" s="289">
        <f>SUM(J32:J40)</f>
        <v>0</v>
      </c>
      <c r="K41" s="292" t="s">
        <v>95</v>
      </c>
      <c r="L41" s="288">
        <f>SUM(L32:L40)</f>
        <v>0</v>
      </c>
      <c r="M41" s="291">
        <f>SUM(M32:M40)</f>
        <v>0</v>
      </c>
      <c r="N41" s="293" t="s">
        <v>95</v>
      </c>
      <c r="O41" s="288">
        <f>SUM(O33:O40)</f>
        <v>0</v>
      </c>
      <c r="P41" s="289">
        <f>SUM(P33:P40)</f>
        <v>0</v>
      </c>
      <c r="Q41" s="292" t="s">
        <v>95</v>
      </c>
      <c r="R41" s="288">
        <f>SUM(R32:R40)</f>
        <v>1000</v>
      </c>
      <c r="S41" s="291">
        <f>SUM(S32:S40)</f>
        <v>0</v>
      </c>
      <c r="T41" s="157"/>
    </row>
    <row r="42" spans="1:20" ht="18" customHeight="1" x14ac:dyDescent="0.15">
      <c r="A42" s="59"/>
      <c r="B42" s="6"/>
      <c r="C42" s="169"/>
      <c r="D42" s="178"/>
      <c r="E42" s="8"/>
      <c r="F42" s="169"/>
      <c r="G42" s="173"/>
      <c r="H42" s="11"/>
      <c r="I42" s="180"/>
      <c r="J42" s="178"/>
      <c r="K42" s="8"/>
      <c r="L42" s="169"/>
      <c r="M42" s="183"/>
      <c r="N42" s="6"/>
      <c r="O42" s="180"/>
      <c r="P42" s="178"/>
      <c r="Q42" s="8"/>
      <c r="R42" s="169"/>
      <c r="S42" s="183"/>
      <c r="T42" s="2"/>
    </row>
    <row r="43" spans="1:20" ht="18" customHeight="1" thickBot="1" x14ac:dyDescent="0.2">
      <c r="A43" s="213"/>
      <c r="B43" s="6"/>
      <c r="C43" s="169"/>
      <c r="D43" s="178"/>
      <c r="E43" s="56"/>
      <c r="F43" s="190"/>
      <c r="G43" s="173"/>
      <c r="H43" s="11"/>
      <c r="I43" s="180"/>
      <c r="J43" s="178"/>
      <c r="K43" s="8"/>
      <c r="L43" s="169"/>
      <c r="M43" s="183"/>
      <c r="N43" s="6"/>
      <c r="O43" s="180"/>
      <c r="P43" s="178"/>
      <c r="Q43" s="8"/>
      <c r="R43" s="169"/>
      <c r="S43" s="183"/>
      <c r="T43" s="2"/>
    </row>
    <row r="44" spans="1:20" s="153" customFormat="1" ht="18" customHeight="1" thickTop="1" x14ac:dyDescent="0.15">
      <c r="A44" s="294">
        <f>SUM(C44+F44+I44+L44+O44+R44)</f>
        <v>71050</v>
      </c>
      <c r="B44" s="295" t="s">
        <v>95</v>
      </c>
      <c r="C44" s="296">
        <f>SUM(C41,C31)</f>
        <v>42350</v>
      </c>
      <c r="D44" s="297">
        <f>SUM(D41,D31)</f>
        <v>0</v>
      </c>
      <c r="E44" s="298" t="s">
        <v>322</v>
      </c>
      <c r="F44" s="296">
        <f>SUM(F41,F31)</f>
        <v>13200</v>
      </c>
      <c r="G44" s="299">
        <f>SUM(G41,G31)</f>
        <v>0</v>
      </c>
      <c r="H44" s="295" t="s">
        <v>322</v>
      </c>
      <c r="I44" s="296">
        <f>SUM(I41,I31)</f>
        <v>7000</v>
      </c>
      <c r="J44" s="297">
        <f>SUM(J41,J31)</f>
        <v>0</v>
      </c>
      <c r="K44" s="300" t="s">
        <v>245</v>
      </c>
      <c r="L44" s="296">
        <f>SUM(L41,L31)</f>
        <v>4150</v>
      </c>
      <c r="M44" s="299">
        <f>SUM(M41,M31)</f>
        <v>0</v>
      </c>
      <c r="N44" s="301" t="s">
        <v>245</v>
      </c>
      <c r="O44" s="296">
        <f>SUM(O41,O31)</f>
        <v>1000</v>
      </c>
      <c r="P44" s="297">
        <f>SUM(P41,P31)</f>
        <v>0</v>
      </c>
      <c r="Q44" s="300" t="s">
        <v>245</v>
      </c>
      <c r="R44" s="296">
        <f>SUM(R41,R31)</f>
        <v>3350</v>
      </c>
      <c r="S44" s="299">
        <f>SUM(S41,S31)</f>
        <v>0</v>
      </c>
      <c r="T44" s="152"/>
    </row>
    <row r="45" spans="1:20" s="325" customFormat="1" ht="18.75" customHeight="1" x14ac:dyDescent="0.15">
      <c r="A45" s="324"/>
      <c r="B45" s="324"/>
      <c r="C45" s="324"/>
      <c r="D45" s="324"/>
      <c r="E45" s="324"/>
      <c r="F45" s="324"/>
      <c r="G45" s="324"/>
      <c r="H45" s="324"/>
      <c r="I45" s="324"/>
      <c r="J45" s="324"/>
      <c r="K45" s="324"/>
      <c r="L45" s="324"/>
      <c r="M45" s="324"/>
      <c r="N45" s="324"/>
      <c r="O45" s="324"/>
      <c r="P45" s="324"/>
      <c r="Q45" s="324"/>
      <c r="R45" s="324"/>
      <c r="S45" s="328" t="str">
        <f>市郡別!T42</f>
        <v>2023年7月現在</v>
      </c>
      <c r="T45" s="324"/>
    </row>
    <row r="46" spans="1:20" s="325" customFormat="1" ht="18.75" customHeight="1" x14ac:dyDescent="0.15">
      <c r="A46" s="324"/>
      <c r="B46" s="324"/>
      <c r="C46" s="324"/>
      <c r="D46" s="324">
        <f>COUNTA(D19:D30,D32:D40,M32)</f>
        <v>0</v>
      </c>
      <c r="E46" s="324"/>
      <c r="F46" s="324"/>
      <c r="G46" s="324"/>
      <c r="H46" s="324"/>
      <c r="I46" s="324"/>
      <c r="J46" s="324"/>
      <c r="K46" s="324"/>
      <c r="L46" s="324"/>
      <c r="M46" s="324"/>
      <c r="N46" s="324"/>
      <c r="O46" s="324"/>
      <c r="P46" s="324"/>
      <c r="Q46" s="324"/>
      <c r="R46" s="324"/>
      <c r="S46" s="324"/>
      <c r="T46" s="324"/>
    </row>
    <row r="47" spans="1:20" s="325" customFormat="1" ht="18.75" customHeight="1" x14ac:dyDescent="0.15">
      <c r="A47" s="324"/>
      <c r="B47" s="324"/>
      <c r="C47" s="324"/>
      <c r="D47" s="324"/>
      <c r="E47" s="324"/>
      <c r="F47" s="324"/>
      <c r="G47" s="324"/>
      <c r="H47" s="324"/>
      <c r="I47" s="324"/>
      <c r="J47" s="324"/>
      <c r="K47" s="324"/>
      <c r="L47" s="324"/>
      <c r="M47" s="324"/>
      <c r="N47" s="324"/>
      <c r="O47" s="324"/>
      <c r="P47" s="324"/>
      <c r="Q47" s="324"/>
      <c r="R47" s="324"/>
      <c r="S47" s="324"/>
      <c r="T47" s="324"/>
    </row>
    <row r="48" spans="1:20" s="325" customFormat="1" ht="15" customHeight="1" x14ac:dyDescent="0.15">
      <c r="A48" s="324"/>
      <c r="B48" s="324"/>
      <c r="C48" s="324"/>
      <c r="D48" s="324"/>
      <c r="E48" s="324"/>
      <c r="F48" s="324"/>
      <c r="G48" s="324"/>
      <c r="H48" s="324"/>
      <c r="I48" s="324"/>
      <c r="J48" s="324"/>
      <c r="K48" s="324"/>
      <c r="L48" s="324"/>
      <c r="M48" s="324"/>
      <c r="N48" s="324"/>
      <c r="O48" s="324"/>
      <c r="P48" s="324"/>
      <c r="Q48" s="324"/>
      <c r="R48" s="324"/>
      <c r="S48" s="324"/>
      <c r="T48" s="324"/>
    </row>
    <row r="49" s="325" customFormat="1" ht="15" customHeight="1" x14ac:dyDescent="0.15"/>
    <row r="50" s="325" customFormat="1"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9i1hC+HhE+zDa7hVi38G3OSNOf+5M+KGsnj4AZeSQk4J8namq9QER9EZTQkU9YPMtbORISPZfIUYh6Oh97hy7A==" saltValue="T1PsX6YoDsOtG9dsIOYUDQ==" spinCount="100000" sheet="1" selectLockedCells="1"/>
  <mergeCells count="22">
    <mergeCell ref="A32:A37"/>
    <mergeCell ref="A38:A40"/>
    <mergeCell ref="K1:O1"/>
    <mergeCell ref="E1:I1"/>
    <mergeCell ref="H2:I2"/>
    <mergeCell ref="B4:D4"/>
    <mergeCell ref="A7:A15"/>
    <mergeCell ref="A16:A18"/>
    <mergeCell ref="A19:A27"/>
    <mergeCell ref="A28:A30"/>
    <mergeCell ref="P2:S2"/>
    <mergeCell ref="A1:D1"/>
    <mergeCell ref="K4:M4"/>
    <mergeCell ref="A4:A5"/>
    <mergeCell ref="A2:D2"/>
    <mergeCell ref="P1:S1"/>
    <mergeCell ref="K2:O2"/>
    <mergeCell ref="Q4:S4"/>
    <mergeCell ref="E4:G4"/>
    <mergeCell ref="H4:J4"/>
    <mergeCell ref="N4:P4"/>
    <mergeCell ref="E2:G2"/>
  </mergeCells>
  <phoneticPr fontId="3"/>
  <dataValidations count="2">
    <dataValidation type="decimal" operator="lessThanOrEqual" allowBlank="1" showInputMessage="1" showErrorMessage="1" error="部数を超えています" sqref="M20 G7 J31:J34 M31:M32 P31 G14:G15 G20 S36:S38 G28:G34 J20 J28 G22:G25 G10:G12 P41:P42 S41:S42 G41:G42 J41:J42 M41:M42 J22:J25 M7:M17 P7:P16 J7:J18 D7:D43 S7:S34" xr:uid="{00000000-0002-0000-0500-000000000000}">
      <formula1>C7</formula1>
    </dataValidation>
    <dataValidation type="decimal" operator="lessThanOrEqual" allowBlank="1" showInputMessage="1" showErrorMessage="1" error="部数を超えています" sqref="G16:G19 G8:G9 G13"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C35" sqref="C35"/>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4.1" hidden="1" customHeight="1" x14ac:dyDescent="0.15">
      <c r="A6" s="268"/>
      <c r="B6" s="24"/>
      <c r="C6" s="19"/>
      <c r="D6" s="23"/>
      <c r="E6" s="19"/>
      <c r="F6" s="19"/>
      <c r="G6" s="23"/>
      <c r="H6" s="19"/>
      <c r="I6" s="19"/>
      <c r="J6" s="23"/>
      <c r="K6" s="19"/>
      <c r="L6" s="19"/>
      <c r="M6" s="39"/>
      <c r="N6" s="19"/>
      <c r="O6" s="19"/>
      <c r="P6" s="39"/>
      <c r="Q6" s="19"/>
      <c r="R6" s="19"/>
      <c r="S6" s="40"/>
      <c r="T6" s="2"/>
    </row>
    <row r="7" spans="1:20" ht="18" customHeight="1" x14ac:dyDescent="0.15">
      <c r="A7" s="432" t="s">
        <v>507</v>
      </c>
      <c r="B7" s="141" t="s">
        <v>204</v>
      </c>
      <c r="C7" s="169">
        <v>7050</v>
      </c>
      <c r="D7" s="168"/>
      <c r="E7" s="141" t="s">
        <v>483</v>
      </c>
      <c r="F7" s="169">
        <v>2000</v>
      </c>
      <c r="G7" s="168"/>
      <c r="H7" s="141" t="s">
        <v>306</v>
      </c>
      <c r="I7" s="169">
        <v>400</v>
      </c>
      <c r="J7" s="168"/>
      <c r="K7" s="141" t="s">
        <v>204</v>
      </c>
      <c r="L7" s="252" t="s">
        <v>315</v>
      </c>
      <c r="M7" s="184"/>
      <c r="N7" s="6"/>
      <c r="O7" s="180"/>
      <c r="P7" s="178"/>
      <c r="Q7" s="141" t="s">
        <v>205</v>
      </c>
      <c r="R7" s="169">
        <v>250</v>
      </c>
      <c r="S7" s="186"/>
      <c r="T7" s="2"/>
    </row>
    <row r="8" spans="1:20" ht="18" customHeight="1" x14ac:dyDescent="0.15">
      <c r="A8" s="432"/>
      <c r="B8" s="141" t="s">
        <v>252</v>
      </c>
      <c r="C8" s="169">
        <v>1300</v>
      </c>
      <c r="D8" s="168"/>
      <c r="E8" s="141" t="s">
        <v>484</v>
      </c>
      <c r="F8" s="169">
        <v>650</v>
      </c>
      <c r="G8" s="168"/>
      <c r="H8" s="141" t="s">
        <v>307</v>
      </c>
      <c r="I8" s="169">
        <v>800</v>
      </c>
      <c r="J8" s="168"/>
      <c r="K8" s="141"/>
      <c r="L8" s="169"/>
      <c r="M8" s="184"/>
      <c r="N8" s="6"/>
      <c r="O8" s="180"/>
      <c r="P8" s="178"/>
      <c r="Q8" s="141" t="s">
        <v>206</v>
      </c>
      <c r="R8" s="169">
        <v>50</v>
      </c>
      <c r="S8" s="186"/>
      <c r="T8" s="2"/>
    </row>
    <row r="9" spans="1:20" ht="18" customHeight="1" x14ac:dyDescent="0.15">
      <c r="A9" s="432"/>
      <c r="B9" s="141" t="s">
        <v>207</v>
      </c>
      <c r="C9" s="169">
        <v>1300</v>
      </c>
      <c r="D9" s="168"/>
      <c r="E9" s="141"/>
      <c r="F9" s="169"/>
      <c r="G9" s="184"/>
      <c r="H9" s="141"/>
      <c r="I9" s="169"/>
      <c r="J9" s="184"/>
      <c r="K9" s="141"/>
      <c r="L9" s="169"/>
      <c r="M9" s="184"/>
      <c r="N9" s="6"/>
      <c r="O9" s="180"/>
      <c r="P9" s="178"/>
      <c r="Q9" s="154" t="s">
        <v>208</v>
      </c>
      <c r="R9" s="169">
        <v>100</v>
      </c>
      <c r="S9" s="186"/>
      <c r="T9" s="2"/>
    </row>
    <row r="10" spans="1:20" ht="18" customHeight="1" x14ac:dyDescent="0.15">
      <c r="A10" s="432"/>
      <c r="B10" s="141"/>
      <c r="C10" s="169"/>
      <c r="D10" s="184"/>
      <c r="E10" s="141"/>
      <c r="F10" s="169"/>
      <c r="G10" s="184"/>
      <c r="H10" s="141"/>
      <c r="I10" s="169"/>
      <c r="J10" s="184"/>
      <c r="K10" s="141"/>
      <c r="L10" s="169"/>
      <c r="M10" s="184"/>
      <c r="N10" s="6"/>
      <c r="O10" s="180"/>
      <c r="P10" s="178"/>
      <c r="Q10" s="154" t="s">
        <v>519</v>
      </c>
      <c r="R10" s="169">
        <v>400</v>
      </c>
      <c r="S10" s="186"/>
      <c r="T10" s="2"/>
    </row>
    <row r="11" spans="1:20" ht="18" customHeight="1" x14ac:dyDescent="0.15">
      <c r="A11" s="432"/>
      <c r="B11" s="141" t="s">
        <v>585</v>
      </c>
      <c r="C11" s="169">
        <v>1450</v>
      </c>
      <c r="D11" s="168"/>
      <c r="E11" s="141" t="s">
        <v>209</v>
      </c>
      <c r="F11" s="169">
        <v>600</v>
      </c>
      <c r="G11" s="168"/>
      <c r="H11" s="141"/>
      <c r="I11" s="169"/>
      <c r="J11" s="184"/>
      <c r="K11" s="141"/>
      <c r="L11" s="169"/>
      <c r="M11" s="184"/>
      <c r="N11" s="6"/>
      <c r="O11" s="180"/>
      <c r="P11" s="178"/>
      <c r="Q11" s="141" t="s">
        <v>210</v>
      </c>
      <c r="R11" s="169">
        <v>50</v>
      </c>
      <c r="S11" s="186"/>
      <c r="T11" s="2"/>
    </row>
    <row r="12" spans="1:20" ht="18" customHeight="1" x14ac:dyDescent="0.15">
      <c r="A12" s="432"/>
      <c r="B12" s="141" t="s">
        <v>586</v>
      </c>
      <c r="C12" s="169">
        <v>1950</v>
      </c>
      <c r="D12" s="168"/>
      <c r="E12" s="141"/>
      <c r="F12" s="169"/>
      <c r="G12" s="184"/>
      <c r="H12" s="141"/>
      <c r="I12" s="169"/>
      <c r="J12" s="184"/>
      <c r="K12" s="141"/>
      <c r="L12" s="169"/>
      <c r="M12" s="184"/>
      <c r="N12" s="6"/>
      <c r="O12" s="180"/>
      <c r="P12" s="178"/>
      <c r="Q12" s="124"/>
      <c r="R12" s="169"/>
      <c r="S12" s="217"/>
      <c r="T12" s="2"/>
    </row>
    <row r="13" spans="1:20" ht="18" customHeight="1" x14ac:dyDescent="0.15">
      <c r="A13" s="432"/>
      <c r="B13" s="141" t="s">
        <v>253</v>
      </c>
      <c r="C13" s="252" t="s">
        <v>584</v>
      </c>
      <c r="D13" s="184"/>
      <c r="E13" s="141"/>
      <c r="F13" s="169"/>
      <c r="G13" s="184"/>
      <c r="H13" s="141"/>
      <c r="I13" s="169"/>
      <c r="J13" s="184"/>
      <c r="K13" s="141"/>
      <c r="L13" s="169"/>
      <c r="M13" s="184"/>
      <c r="N13" s="6"/>
      <c r="O13" s="180"/>
      <c r="P13" s="178"/>
      <c r="Q13" s="8"/>
      <c r="R13" s="169"/>
      <c r="S13" s="217"/>
      <c r="T13" s="2"/>
    </row>
    <row r="14" spans="1:20" ht="18" customHeight="1" x14ac:dyDescent="0.15">
      <c r="A14" s="432"/>
      <c r="B14" s="141" t="s">
        <v>254</v>
      </c>
      <c r="C14" s="252" t="s">
        <v>584</v>
      </c>
      <c r="D14" s="184"/>
      <c r="E14" s="141"/>
      <c r="F14" s="169"/>
      <c r="G14" s="184"/>
      <c r="H14" s="141"/>
      <c r="I14" s="169"/>
      <c r="J14" s="184"/>
      <c r="K14" s="141"/>
      <c r="L14" s="169"/>
      <c r="M14" s="184"/>
      <c r="N14" s="6"/>
      <c r="O14" s="180"/>
      <c r="P14" s="178"/>
      <c r="Q14" s="8"/>
      <c r="R14" s="169"/>
      <c r="S14" s="217"/>
      <c r="T14" s="2"/>
    </row>
    <row r="15" spans="1:20" ht="18" customHeight="1" x14ac:dyDescent="0.15">
      <c r="A15" s="432"/>
      <c r="B15" s="141"/>
      <c r="C15" s="169"/>
      <c r="D15" s="184"/>
      <c r="E15" s="141"/>
      <c r="F15" s="169"/>
      <c r="G15" s="184"/>
      <c r="H15" s="141"/>
      <c r="I15" s="169"/>
      <c r="J15" s="184"/>
      <c r="K15" s="141"/>
      <c r="L15" s="169"/>
      <c r="M15" s="184"/>
      <c r="N15" s="6"/>
      <c r="O15" s="180"/>
      <c r="P15" s="178"/>
      <c r="Q15" s="8"/>
      <c r="R15" s="169"/>
      <c r="S15" s="217"/>
      <c r="T15" s="2"/>
    </row>
    <row r="16" spans="1:20" ht="18" customHeight="1" x14ac:dyDescent="0.15">
      <c r="A16" s="421" t="s">
        <v>535</v>
      </c>
      <c r="B16" s="141"/>
      <c r="C16" s="169"/>
      <c r="D16" s="184"/>
      <c r="E16" s="141"/>
      <c r="F16" s="169"/>
      <c r="G16" s="184"/>
      <c r="H16" s="141"/>
      <c r="I16" s="169"/>
      <c r="J16" s="184"/>
      <c r="K16" s="141"/>
      <c r="L16" s="169"/>
      <c r="M16" s="184"/>
      <c r="N16" s="6"/>
      <c r="O16" s="180"/>
      <c r="P16" s="178"/>
      <c r="Q16" s="8"/>
      <c r="R16" s="169"/>
      <c r="S16" s="217"/>
      <c r="T16" s="2"/>
    </row>
    <row r="17" spans="1:20" ht="18" customHeight="1" x14ac:dyDescent="0.15">
      <c r="A17" s="421"/>
      <c r="B17" s="141"/>
      <c r="C17" s="169"/>
      <c r="D17" s="184"/>
      <c r="E17" s="141"/>
      <c r="F17" s="169"/>
      <c r="G17" s="184"/>
      <c r="H17" s="141"/>
      <c r="I17" s="169"/>
      <c r="J17" s="184"/>
      <c r="K17" s="141"/>
      <c r="L17" s="169"/>
      <c r="M17" s="184"/>
      <c r="N17" s="6"/>
      <c r="O17" s="180"/>
      <c r="P17" s="178"/>
      <c r="Q17" s="8"/>
      <c r="R17" s="169"/>
      <c r="S17" s="217"/>
      <c r="T17" s="2"/>
    </row>
    <row r="18" spans="1:20" ht="18" customHeight="1" thickBot="1" x14ac:dyDescent="0.2">
      <c r="A18" s="422"/>
      <c r="B18" s="141"/>
      <c r="C18" s="169"/>
      <c r="D18" s="184"/>
      <c r="E18" s="141"/>
      <c r="F18" s="169"/>
      <c r="G18" s="184"/>
      <c r="H18" s="141"/>
      <c r="I18" s="169"/>
      <c r="J18" s="184"/>
      <c r="K18" s="141"/>
      <c r="L18" s="169"/>
      <c r="M18" s="184"/>
      <c r="N18" s="6"/>
      <c r="O18" s="180"/>
      <c r="P18" s="178"/>
      <c r="Q18" s="8"/>
      <c r="R18" s="169"/>
      <c r="S18" s="217"/>
      <c r="T18" s="2"/>
    </row>
    <row r="19" spans="1:20" s="156" customFormat="1" ht="18" customHeight="1" thickTop="1" x14ac:dyDescent="0.15">
      <c r="A19" s="286">
        <f>SUM(C19+F19+I19+L19+O19+R19)</f>
        <v>18350</v>
      </c>
      <c r="B19" s="287" t="s">
        <v>95</v>
      </c>
      <c r="C19" s="288">
        <f>SUM(C7:C18)</f>
        <v>13050</v>
      </c>
      <c r="D19" s="289">
        <f>SUM(D7:D17)</f>
        <v>0</v>
      </c>
      <c r="E19" s="290" t="s">
        <v>322</v>
      </c>
      <c r="F19" s="288">
        <f>SUM(F7:F18)</f>
        <v>3250</v>
      </c>
      <c r="G19" s="291">
        <f>SUM(G7:G17)</f>
        <v>0</v>
      </c>
      <c r="H19" s="287" t="s">
        <v>322</v>
      </c>
      <c r="I19" s="288">
        <f>SUM(I7:I18)</f>
        <v>1200</v>
      </c>
      <c r="J19" s="289">
        <f>SUM(J7:J17)</f>
        <v>0</v>
      </c>
      <c r="K19" s="292" t="s">
        <v>245</v>
      </c>
      <c r="L19" s="288">
        <f>SUM(L7:L18)</f>
        <v>0</v>
      </c>
      <c r="M19" s="291">
        <f>SUM(M7:M17)</f>
        <v>0</v>
      </c>
      <c r="N19" s="293"/>
      <c r="O19" s="288"/>
      <c r="P19" s="289"/>
      <c r="Q19" s="292" t="s">
        <v>245</v>
      </c>
      <c r="R19" s="288">
        <f>SUM(R7:R18)</f>
        <v>850</v>
      </c>
      <c r="S19" s="291">
        <f>SUM(S7:S17)</f>
        <v>0</v>
      </c>
      <c r="T19" s="157"/>
    </row>
    <row r="20" spans="1:20" ht="18" customHeight="1" x14ac:dyDescent="0.15">
      <c r="A20" s="432" t="s">
        <v>329</v>
      </c>
      <c r="B20" s="141" t="s">
        <v>211</v>
      </c>
      <c r="C20" s="169">
        <v>3850</v>
      </c>
      <c r="D20" s="168"/>
      <c r="E20" s="141" t="s">
        <v>485</v>
      </c>
      <c r="F20" s="169">
        <v>1300</v>
      </c>
      <c r="G20" s="168"/>
      <c r="H20" s="141" t="s">
        <v>692</v>
      </c>
      <c r="I20" s="169">
        <v>350</v>
      </c>
      <c r="J20" s="168"/>
      <c r="K20" s="8"/>
      <c r="L20" s="169"/>
      <c r="M20" s="183"/>
      <c r="N20" s="6"/>
      <c r="O20" s="180"/>
      <c r="P20" s="178"/>
      <c r="Q20" s="141" t="s">
        <v>690</v>
      </c>
      <c r="R20" s="169">
        <v>250</v>
      </c>
      <c r="S20" s="186"/>
      <c r="T20" s="2"/>
    </row>
    <row r="21" spans="1:20" ht="18" customHeight="1" x14ac:dyDescent="0.15">
      <c r="A21" s="432"/>
      <c r="B21" s="141"/>
      <c r="C21" s="169"/>
      <c r="D21" s="184"/>
      <c r="E21" s="141" t="s">
        <v>486</v>
      </c>
      <c r="F21" s="169">
        <v>850</v>
      </c>
      <c r="G21" s="168"/>
      <c r="H21" s="141"/>
      <c r="I21" s="169"/>
      <c r="J21" s="184"/>
      <c r="K21" s="8"/>
      <c r="L21" s="169"/>
      <c r="M21" s="183"/>
      <c r="N21" s="6"/>
      <c r="O21" s="180"/>
      <c r="P21" s="178"/>
      <c r="Q21" s="124"/>
      <c r="R21" s="169"/>
      <c r="S21" s="217"/>
      <c r="T21" s="2"/>
    </row>
    <row r="22" spans="1:20" ht="25.5" customHeight="1" x14ac:dyDescent="0.15">
      <c r="A22" s="432"/>
      <c r="B22" s="91" t="s">
        <v>583</v>
      </c>
      <c r="C22" s="169">
        <v>2250</v>
      </c>
      <c r="D22" s="168"/>
      <c r="E22" s="141"/>
      <c r="F22" s="169"/>
      <c r="G22" s="184"/>
      <c r="H22" s="318" t="s">
        <v>693</v>
      </c>
      <c r="I22" s="169">
        <v>300</v>
      </c>
      <c r="J22" s="168"/>
      <c r="K22" s="8"/>
      <c r="L22" s="169"/>
      <c r="M22" s="183"/>
      <c r="N22" s="6"/>
      <c r="O22" s="180"/>
      <c r="P22" s="178"/>
      <c r="Q22" s="91" t="s">
        <v>695</v>
      </c>
      <c r="R22" s="169">
        <v>150</v>
      </c>
      <c r="S22" s="186"/>
      <c r="T22" s="2"/>
    </row>
    <row r="23" spans="1:20" ht="18" customHeight="1" x14ac:dyDescent="0.15">
      <c r="A23" s="432"/>
      <c r="B23" s="141" t="s">
        <v>212</v>
      </c>
      <c r="C23" s="169">
        <v>1450</v>
      </c>
      <c r="D23" s="168"/>
      <c r="E23" s="141"/>
      <c r="F23" s="169"/>
      <c r="G23" s="184"/>
      <c r="H23" s="141" t="s">
        <v>694</v>
      </c>
      <c r="I23" s="169">
        <v>250</v>
      </c>
      <c r="J23" s="168"/>
      <c r="K23" s="8"/>
      <c r="L23" s="169"/>
      <c r="M23" s="183"/>
      <c r="N23" s="6"/>
      <c r="O23" s="180"/>
      <c r="P23" s="178"/>
      <c r="Q23" s="141" t="s">
        <v>691</v>
      </c>
      <c r="R23" s="169">
        <v>50</v>
      </c>
      <c r="S23" s="186"/>
      <c r="T23" s="2"/>
    </row>
    <row r="24" spans="1:20" ht="18" customHeight="1" x14ac:dyDescent="0.15">
      <c r="A24" s="432"/>
      <c r="B24" s="141" t="s">
        <v>213</v>
      </c>
      <c r="C24" s="252" t="s">
        <v>656</v>
      </c>
      <c r="D24" s="184"/>
      <c r="E24" s="141"/>
      <c r="F24" s="169"/>
      <c r="G24" s="184"/>
      <c r="H24" s="141"/>
      <c r="I24" s="169"/>
      <c r="J24" s="184"/>
      <c r="K24" s="8"/>
      <c r="L24" s="169"/>
      <c r="M24" s="183"/>
      <c r="N24" s="6"/>
      <c r="O24" s="180"/>
      <c r="P24" s="178"/>
      <c r="Q24" s="124"/>
      <c r="R24" s="169"/>
      <c r="S24" s="217"/>
      <c r="T24" s="2"/>
    </row>
    <row r="25" spans="1:20" ht="18" customHeight="1" x14ac:dyDescent="0.15">
      <c r="A25" s="432"/>
      <c r="B25" s="141" t="s">
        <v>657</v>
      </c>
      <c r="C25" s="169">
        <v>1300</v>
      </c>
      <c r="D25" s="168"/>
      <c r="E25" s="141" t="s">
        <v>487</v>
      </c>
      <c r="F25" s="169">
        <v>150</v>
      </c>
      <c r="G25" s="168"/>
      <c r="H25" s="454" t="s">
        <v>696</v>
      </c>
      <c r="I25" s="455"/>
      <c r="J25" s="201"/>
      <c r="K25" s="8"/>
      <c r="L25" s="169"/>
      <c r="M25" s="183"/>
      <c r="N25" s="6"/>
      <c r="O25" s="180"/>
      <c r="P25" s="178"/>
      <c r="Q25" s="8"/>
      <c r="R25" s="169"/>
      <c r="S25" s="217"/>
      <c r="T25" s="2"/>
    </row>
    <row r="26" spans="1:20" ht="18" customHeight="1" x14ac:dyDescent="0.15">
      <c r="A26" s="432"/>
      <c r="B26" s="91"/>
      <c r="C26" s="199"/>
      <c r="D26" s="246"/>
      <c r="E26" s="92"/>
      <c r="F26" s="202"/>
      <c r="G26" s="203"/>
      <c r="H26" s="454" t="s">
        <v>697</v>
      </c>
      <c r="I26" s="456"/>
      <c r="J26" s="201"/>
      <c r="K26" s="8"/>
      <c r="L26" s="169"/>
      <c r="M26" s="183"/>
      <c r="N26" s="6"/>
      <c r="O26" s="180"/>
      <c r="P26" s="178"/>
      <c r="Q26" s="8"/>
      <c r="R26" s="169"/>
      <c r="S26" s="217"/>
      <c r="T26" s="2"/>
    </row>
    <row r="27" spans="1:20" ht="18" customHeight="1" x14ac:dyDescent="0.15">
      <c r="A27" s="421" t="s">
        <v>535</v>
      </c>
      <c r="B27" s="91"/>
      <c r="C27" s="199"/>
      <c r="D27" s="246"/>
      <c r="E27" s="92"/>
      <c r="F27" s="202"/>
      <c r="G27" s="203"/>
      <c r="H27" s="11"/>
      <c r="I27" s="180"/>
      <c r="J27" s="201"/>
      <c r="K27" s="8"/>
      <c r="L27" s="169"/>
      <c r="M27" s="183"/>
      <c r="N27" s="6"/>
      <c r="O27" s="180"/>
      <c r="P27" s="178"/>
      <c r="Q27" s="8"/>
      <c r="R27" s="169"/>
      <c r="S27" s="217"/>
      <c r="T27" s="2"/>
    </row>
    <row r="28" spans="1:20" ht="18" customHeight="1" x14ac:dyDescent="0.15">
      <c r="A28" s="421"/>
      <c r="B28" s="91"/>
      <c r="C28" s="199"/>
      <c r="D28" s="246"/>
      <c r="E28" s="92"/>
      <c r="F28" s="202"/>
      <c r="G28" s="203"/>
      <c r="H28" s="11"/>
      <c r="I28" s="180"/>
      <c r="J28" s="201"/>
      <c r="K28" s="8"/>
      <c r="L28" s="169"/>
      <c r="M28" s="183"/>
      <c r="N28" s="6"/>
      <c r="O28" s="180"/>
      <c r="P28" s="178"/>
      <c r="Q28" s="8"/>
      <c r="R28" s="169"/>
      <c r="S28" s="217"/>
      <c r="T28" s="2"/>
    </row>
    <row r="29" spans="1:20" ht="18" customHeight="1" thickBot="1" x14ac:dyDescent="0.2">
      <c r="A29" s="422"/>
      <c r="B29" s="6"/>
      <c r="C29" s="169"/>
      <c r="D29" s="178"/>
      <c r="E29" s="56"/>
      <c r="F29" s="214"/>
      <c r="G29" s="173"/>
      <c r="H29" s="11"/>
      <c r="I29" s="180"/>
      <c r="J29" s="178"/>
      <c r="K29" s="8"/>
      <c r="L29" s="169"/>
      <c r="M29" s="183"/>
      <c r="N29" s="6"/>
      <c r="O29" s="180"/>
      <c r="P29" s="178"/>
      <c r="Q29" s="8"/>
      <c r="R29" s="169"/>
      <c r="S29" s="198"/>
      <c r="T29" s="2"/>
    </row>
    <row r="30" spans="1:20" s="156" customFormat="1" ht="18" customHeight="1" thickTop="1" x14ac:dyDescent="0.15">
      <c r="A30" s="286">
        <f>SUM(C30+F30+I30+L30+O30+R30)</f>
        <v>12500</v>
      </c>
      <c r="B30" s="287" t="s">
        <v>95</v>
      </c>
      <c r="C30" s="288">
        <f>SUM(C20:C28)</f>
        <v>8850</v>
      </c>
      <c r="D30" s="289">
        <f>SUM(D20:D28)</f>
        <v>0</v>
      </c>
      <c r="E30" s="290" t="s">
        <v>322</v>
      </c>
      <c r="F30" s="288">
        <f>SUM(F20:F28)</f>
        <v>2300</v>
      </c>
      <c r="G30" s="291">
        <f>SUM(G20:G28)</f>
        <v>0</v>
      </c>
      <c r="H30" s="287" t="s">
        <v>322</v>
      </c>
      <c r="I30" s="288">
        <f>SUM(I20:I28)</f>
        <v>900</v>
      </c>
      <c r="J30" s="289">
        <f>SUM(J20:J28)</f>
        <v>0</v>
      </c>
      <c r="K30" s="292"/>
      <c r="L30" s="288"/>
      <c r="M30" s="291"/>
      <c r="N30" s="293"/>
      <c r="O30" s="288"/>
      <c r="P30" s="289"/>
      <c r="Q30" s="292" t="s">
        <v>245</v>
      </c>
      <c r="R30" s="288">
        <f>SUM(R20:R28)</f>
        <v>450</v>
      </c>
      <c r="S30" s="291">
        <f>SUM(S20:S28)</f>
        <v>0</v>
      </c>
      <c r="T30" s="157"/>
    </row>
    <row r="31" spans="1:20" ht="18" customHeight="1" x14ac:dyDescent="0.15">
      <c r="A31" s="453" t="s">
        <v>328</v>
      </c>
      <c r="B31" s="141" t="s">
        <v>221</v>
      </c>
      <c r="C31" s="169">
        <v>800</v>
      </c>
      <c r="D31" s="168"/>
      <c r="E31" s="141" t="s">
        <v>221</v>
      </c>
      <c r="F31" s="169">
        <v>100</v>
      </c>
      <c r="G31" s="168"/>
      <c r="H31" s="11"/>
      <c r="I31" s="180"/>
      <c r="J31" s="201"/>
      <c r="K31" s="8"/>
      <c r="L31" s="169"/>
      <c r="M31" s="183"/>
      <c r="N31" s="141" t="s">
        <v>221</v>
      </c>
      <c r="O31" s="169">
        <v>50</v>
      </c>
      <c r="P31" s="168"/>
      <c r="Q31" s="8"/>
      <c r="R31" s="169"/>
      <c r="S31" s="217"/>
      <c r="T31" s="2"/>
    </row>
    <row r="32" spans="1:20" ht="18" customHeight="1" x14ac:dyDescent="0.15">
      <c r="A32" s="453"/>
      <c r="B32" s="141" t="s">
        <v>222</v>
      </c>
      <c r="C32" s="169">
        <v>2200</v>
      </c>
      <c r="D32" s="168"/>
      <c r="E32" s="141" t="s">
        <v>222</v>
      </c>
      <c r="F32" s="169">
        <v>650</v>
      </c>
      <c r="G32" s="168"/>
      <c r="H32" s="11"/>
      <c r="I32" s="180"/>
      <c r="J32" s="201"/>
      <c r="K32" s="8"/>
      <c r="L32" s="169"/>
      <c r="M32" s="183"/>
      <c r="N32" s="6"/>
      <c r="O32" s="180"/>
      <c r="P32" s="178"/>
      <c r="Q32" s="141" t="s">
        <v>223</v>
      </c>
      <c r="R32" s="169">
        <v>150</v>
      </c>
      <c r="S32" s="186"/>
      <c r="T32" s="2"/>
    </row>
    <row r="33" spans="1:20" ht="18" customHeight="1" x14ac:dyDescent="0.15">
      <c r="A33" s="453"/>
      <c r="B33" s="141"/>
      <c r="C33" s="169"/>
      <c r="D33" s="184"/>
      <c r="E33" s="141"/>
      <c r="F33" s="169"/>
      <c r="G33" s="184"/>
      <c r="H33" s="11"/>
      <c r="I33" s="180"/>
      <c r="J33" s="178"/>
      <c r="K33" s="8"/>
      <c r="L33" s="169"/>
      <c r="M33" s="183"/>
      <c r="N33" s="6"/>
      <c r="O33" s="180"/>
      <c r="P33" s="178"/>
      <c r="Q33" s="8"/>
      <c r="R33" s="169"/>
      <c r="S33" s="183"/>
      <c r="T33" s="2"/>
    </row>
    <row r="34" spans="1:20" ht="18" customHeight="1" x14ac:dyDescent="0.15">
      <c r="A34" s="453"/>
      <c r="B34" s="6"/>
      <c r="C34" s="169"/>
      <c r="D34" s="178"/>
      <c r="E34" s="141"/>
      <c r="F34" s="169"/>
      <c r="G34" s="184"/>
      <c r="H34" s="11"/>
      <c r="I34" s="180"/>
      <c r="J34" s="178"/>
      <c r="K34" s="8"/>
      <c r="L34" s="169"/>
      <c r="M34" s="183"/>
      <c r="N34" s="6"/>
      <c r="O34" s="180"/>
      <c r="P34" s="178"/>
      <c r="Q34" s="8"/>
      <c r="R34" s="169"/>
      <c r="S34" s="183"/>
      <c r="T34" s="2"/>
    </row>
    <row r="35" spans="1:20" ht="18" customHeight="1" x14ac:dyDescent="0.15">
      <c r="A35" s="453"/>
      <c r="B35" s="6"/>
      <c r="C35" s="169"/>
      <c r="D35" s="178"/>
      <c r="E35" s="56"/>
      <c r="F35" s="214"/>
      <c r="G35" s="173"/>
      <c r="H35" s="11"/>
      <c r="I35" s="180"/>
      <c r="J35" s="178"/>
      <c r="K35" s="8"/>
      <c r="L35" s="169"/>
      <c r="M35" s="183"/>
      <c r="N35" s="6"/>
      <c r="O35" s="180"/>
      <c r="P35" s="178"/>
      <c r="Q35" s="8"/>
      <c r="R35" s="169"/>
      <c r="S35" s="183"/>
      <c r="T35" s="2"/>
    </row>
    <row r="36" spans="1:20" ht="18" customHeight="1" x14ac:dyDescent="0.15">
      <c r="A36" s="453"/>
      <c r="B36" s="3"/>
      <c r="C36" s="167"/>
      <c r="D36" s="184"/>
      <c r="E36" s="55"/>
      <c r="F36" s="215"/>
      <c r="G36" s="216"/>
      <c r="H36" s="14"/>
      <c r="I36" s="179"/>
      <c r="J36" s="184"/>
      <c r="K36" s="5"/>
      <c r="L36" s="167"/>
      <c r="M36" s="198"/>
      <c r="N36" s="3"/>
      <c r="O36" s="179"/>
      <c r="P36" s="184"/>
      <c r="Q36" s="5"/>
      <c r="R36" s="167"/>
      <c r="S36" s="198"/>
      <c r="T36" s="2"/>
    </row>
    <row r="37" spans="1:20" ht="18" customHeight="1" x14ac:dyDescent="0.15">
      <c r="A37" s="448" t="s">
        <v>504</v>
      </c>
      <c r="B37" s="6"/>
      <c r="C37" s="169"/>
      <c r="D37" s="178"/>
      <c r="E37" s="56"/>
      <c r="F37" s="214"/>
      <c r="G37" s="173"/>
      <c r="H37" s="11"/>
      <c r="I37" s="180"/>
      <c r="J37" s="178"/>
      <c r="K37" s="8"/>
      <c r="L37" s="169"/>
      <c r="M37" s="183"/>
      <c r="N37" s="6"/>
      <c r="O37" s="180"/>
      <c r="P37" s="178"/>
      <c r="Q37" s="8"/>
      <c r="R37" s="169"/>
      <c r="S37" s="183"/>
      <c r="T37" s="2"/>
    </row>
    <row r="38" spans="1:20" ht="18" customHeight="1" thickBot="1" x14ac:dyDescent="0.2">
      <c r="A38" s="448"/>
      <c r="B38" s="6"/>
      <c r="C38" s="169"/>
      <c r="D38" s="178"/>
      <c r="E38" s="56"/>
      <c r="F38" s="214"/>
      <c r="G38" s="173"/>
      <c r="H38" s="11"/>
      <c r="I38" s="180"/>
      <c r="J38" s="178"/>
      <c r="K38" s="8"/>
      <c r="L38" s="169"/>
      <c r="M38" s="183"/>
      <c r="N38" s="6"/>
      <c r="O38" s="180"/>
      <c r="P38" s="178"/>
      <c r="Q38" s="8"/>
      <c r="R38" s="169"/>
      <c r="S38" s="183"/>
      <c r="T38" s="2"/>
    </row>
    <row r="39" spans="1:20" s="156" customFormat="1" ht="18" customHeight="1" thickTop="1" x14ac:dyDescent="0.15">
      <c r="A39" s="286">
        <f>SUM(C39+F39+I39+L39+O39+R39)</f>
        <v>3950</v>
      </c>
      <c r="B39" s="287" t="s">
        <v>95</v>
      </c>
      <c r="C39" s="288">
        <f>SUM(C31:C38)</f>
        <v>3000</v>
      </c>
      <c r="D39" s="289">
        <f>SUM(D31:D38)</f>
        <v>0</v>
      </c>
      <c r="E39" s="290" t="s">
        <v>95</v>
      </c>
      <c r="F39" s="288">
        <f>SUM(F31:F38)</f>
        <v>750</v>
      </c>
      <c r="G39" s="291">
        <f>SUM(G31:G38)</f>
        <v>0</v>
      </c>
      <c r="H39" s="287" t="s">
        <v>95</v>
      </c>
      <c r="I39" s="288">
        <f>SUM(I32:I38)</f>
        <v>0</v>
      </c>
      <c r="J39" s="289">
        <f>SUM(J32:J38)</f>
        <v>0</v>
      </c>
      <c r="K39" s="292" t="s">
        <v>95</v>
      </c>
      <c r="L39" s="288">
        <f>SUM(L32:L38)</f>
        <v>0</v>
      </c>
      <c r="M39" s="291">
        <f>SUM(M32:M38)</f>
        <v>0</v>
      </c>
      <c r="N39" s="293" t="s">
        <v>95</v>
      </c>
      <c r="O39" s="288">
        <f>SUM(O31:O38)</f>
        <v>50</v>
      </c>
      <c r="P39" s="289">
        <f>SUM(P31:P38)</f>
        <v>0</v>
      </c>
      <c r="Q39" s="292" t="s">
        <v>95</v>
      </c>
      <c r="R39" s="288">
        <f>SUM(R32:R38)</f>
        <v>150</v>
      </c>
      <c r="S39" s="291">
        <f>SUM(S32:S38)</f>
        <v>0</v>
      </c>
      <c r="T39" s="157"/>
    </row>
    <row r="40" spans="1:20" ht="18" customHeight="1" x14ac:dyDescent="0.15">
      <c r="A40" s="27"/>
      <c r="B40" s="6"/>
      <c r="C40" s="169"/>
      <c r="D40" s="178"/>
      <c r="E40" s="64"/>
      <c r="F40" s="190"/>
      <c r="G40" s="174"/>
      <c r="H40" s="11"/>
      <c r="I40" s="180"/>
      <c r="J40" s="178"/>
      <c r="K40" s="8"/>
      <c r="L40" s="169"/>
      <c r="M40" s="183"/>
      <c r="N40" s="6"/>
      <c r="O40" s="180"/>
      <c r="P40" s="178"/>
      <c r="Q40" s="8"/>
      <c r="R40" s="169"/>
      <c r="S40" s="183"/>
      <c r="T40" s="2"/>
    </row>
    <row r="41" spans="1:20" ht="18" customHeight="1" x14ac:dyDescent="0.15">
      <c r="A41" s="22"/>
      <c r="B41" s="6"/>
      <c r="C41" s="169"/>
      <c r="D41" s="178"/>
      <c r="E41" s="57"/>
      <c r="F41" s="190"/>
      <c r="G41" s="174"/>
      <c r="H41" s="11"/>
      <c r="I41" s="180"/>
      <c r="J41" s="178"/>
      <c r="K41" s="8"/>
      <c r="L41" s="169"/>
      <c r="M41" s="183"/>
      <c r="N41" s="6"/>
      <c r="O41" s="180"/>
      <c r="P41" s="178"/>
      <c r="Q41" s="8"/>
      <c r="R41" s="169"/>
      <c r="S41" s="183"/>
      <c r="T41" s="2"/>
    </row>
    <row r="42" spans="1:20" ht="18" customHeight="1" x14ac:dyDescent="0.15">
      <c r="A42" s="22"/>
      <c r="B42" s="6"/>
      <c r="C42" s="169"/>
      <c r="D42" s="178"/>
      <c r="E42" s="57"/>
      <c r="F42" s="190"/>
      <c r="G42" s="174"/>
      <c r="H42" s="11"/>
      <c r="I42" s="180"/>
      <c r="J42" s="178"/>
      <c r="K42" s="8"/>
      <c r="L42" s="169"/>
      <c r="M42" s="183"/>
      <c r="N42" s="6"/>
      <c r="O42" s="180"/>
      <c r="P42" s="178"/>
      <c r="Q42" s="8"/>
      <c r="R42" s="169"/>
      <c r="S42" s="183"/>
      <c r="T42" s="2"/>
    </row>
    <row r="43" spans="1:20" ht="18" customHeight="1" x14ac:dyDescent="0.15">
      <c r="A43" s="22"/>
      <c r="B43" s="6"/>
      <c r="C43" s="169"/>
      <c r="D43" s="178"/>
      <c r="E43" s="57"/>
      <c r="F43" s="190"/>
      <c r="G43" s="174"/>
      <c r="H43" s="11"/>
      <c r="I43" s="180"/>
      <c r="J43" s="178"/>
      <c r="K43" s="8"/>
      <c r="L43" s="169"/>
      <c r="M43" s="183"/>
      <c r="N43" s="6"/>
      <c r="O43" s="180"/>
      <c r="P43" s="178"/>
      <c r="Q43" s="8"/>
      <c r="R43" s="169"/>
      <c r="S43" s="183"/>
      <c r="T43" s="2"/>
    </row>
    <row r="44" spans="1:20" ht="18" customHeight="1" thickBot="1" x14ac:dyDescent="0.2">
      <c r="A44" s="25"/>
      <c r="B44" s="6"/>
      <c r="C44" s="169"/>
      <c r="D44" s="178"/>
      <c r="E44" s="56"/>
      <c r="F44" s="190"/>
      <c r="G44" s="173"/>
      <c r="H44" s="11"/>
      <c r="I44" s="180"/>
      <c r="J44" s="178"/>
      <c r="K44" s="8"/>
      <c r="L44" s="169"/>
      <c r="M44" s="183"/>
      <c r="N44" s="6"/>
      <c r="O44" s="180"/>
      <c r="P44" s="178"/>
      <c r="Q44" s="8"/>
      <c r="R44" s="169"/>
      <c r="S44" s="183"/>
      <c r="T44" s="2"/>
    </row>
    <row r="45" spans="1:20" s="153" customFormat="1" ht="18" customHeight="1" thickTop="1" x14ac:dyDescent="0.15">
      <c r="A45" s="294">
        <f>SUM(C45+F45+I45+L45+O45+R45)</f>
        <v>34800</v>
      </c>
      <c r="B45" s="295" t="s">
        <v>95</v>
      </c>
      <c r="C45" s="296">
        <f>SUM(C39,C30,C19)</f>
        <v>24900</v>
      </c>
      <c r="D45" s="297">
        <f>SUM(D39,D30,D19)</f>
        <v>0</v>
      </c>
      <c r="E45" s="298" t="s">
        <v>95</v>
      </c>
      <c r="F45" s="296">
        <f>SUM(F39,F30,F19)</f>
        <v>6300</v>
      </c>
      <c r="G45" s="299">
        <f>SUM(G39,G30,G19)</f>
        <v>0</v>
      </c>
      <c r="H45" s="295" t="s">
        <v>95</v>
      </c>
      <c r="I45" s="296">
        <f>SUM(I39,I30,I19)</f>
        <v>2100</v>
      </c>
      <c r="J45" s="297">
        <f>SUM(J39,J30,J19)</f>
        <v>0</v>
      </c>
      <c r="K45" s="300" t="s">
        <v>95</v>
      </c>
      <c r="L45" s="296">
        <f>SUM(L39,L30,L19)</f>
        <v>0</v>
      </c>
      <c r="M45" s="299">
        <f>SUM(M39,M30,M19)</f>
        <v>0</v>
      </c>
      <c r="N45" s="301" t="s">
        <v>95</v>
      </c>
      <c r="O45" s="296">
        <f>SUM(O39,O30,O19)</f>
        <v>50</v>
      </c>
      <c r="P45" s="297">
        <f>SUM(P39,P30,P19)</f>
        <v>0</v>
      </c>
      <c r="Q45" s="300" t="s">
        <v>95</v>
      </c>
      <c r="R45" s="296">
        <f>SUM(R39,R30,R19)</f>
        <v>1450</v>
      </c>
      <c r="S45" s="299">
        <f>SUM(S39,S30,S19)</f>
        <v>0</v>
      </c>
      <c r="T45" s="152"/>
    </row>
    <row r="46" spans="1:20" ht="21" customHeight="1" x14ac:dyDescent="0.15">
      <c r="A46" s="2"/>
      <c r="B46" s="2"/>
      <c r="C46" s="2"/>
      <c r="D46" s="2"/>
      <c r="E46" s="2"/>
      <c r="F46" s="2"/>
      <c r="G46" s="2"/>
      <c r="H46" s="2"/>
      <c r="I46" s="2"/>
      <c r="J46" s="2"/>
      <c r="K46" s="2"/>
      <c r="L46" s="2"/>
      <c r="M46" s="2"/>
      <c r="N46" s="2"/>
      <c r="O46" s="2"/>
      <c r="P46" s="2"/>
      <c r="Q46" s="2"/>
      <c r="R46" s="2"/>
      <c r="S46" s="328" t="str">
        <f>市郡別!T42</f>
        <v>2023年7月現在</v>
      </c>
      <c r="T46" s="2"/>
    </row>
    <row r="47" spans="1:20" ht="21" customHeight="1" x14ac:dyDescent="0.15">
      <c r="A47" s="2"/>
      <c r="B47" s="2"/>
      <c r="C47" s="2"/>
      <c r="D47" s="264">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JfnIhvcawQ/ef5Vu38Bl6F5PxYMM+v72PppswZOUWTb9MJftzQPUF+cCEJr4KwIKdJ6a6vbZCmnulWl1J4YKuA==" saltValue="0aAnecguwg7tEP81zsPpgA==" spinCount="100000" sheet="1" selectLockedCells="1"/>
  <mergeCells count="24">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 ref="A37:A38"/>
    <mergeCell ref="A20:A26"/>
    <mergeCell ref="A31:A36"/>
    <mergeCell ref="A7:A15"/>
    <mergeCell ref="K4:M4"/>
    <mergeCell ref="E4:G4"/>
    <mergeCell ref="H25:I25"/>
    <mergeCell ref="H26:I26"/>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C35" sqref="C35"/>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414</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8" customHeight="1" x14ac:dyDescent="0.15">
      <c r="A6" s="450" t="s">
        <v>293</v>
      </c>
      <c r="B6" s="141" t="s">
        <v>214</v>
      </c>
      <c r="C6" s="169">
        <v>2950</v>
      </c>
      <c r="D6" s="168"/>
      <c r="E6" s="141" t="s">
        <v>214</v>
      </c>
      <c r="F6" s="169">
        <v>950</v>
      </c>
      <c r="G6" s="168"/>
      <c r="H6" s="90"/>
      <c r="I6" s="218"/>
      <c r="J6" s="246"/>
      <c r="K6" s="90"/>
      <c r="L6" s="218"/>
      <c r="M6" s="246"/>
      <c r="N6" s="90"/>
      <c r="O6" s="218"/>
      <c r="P6" s="246"/>
      <c r="Q6" s="90"/>
      <c r="R6" s="218"/>
      <c r="S6" s="246"/>
      <c r="T6" s="2"/>
    </row>
    <row r="7" spans="1:20" ht="18" customHeight="1" x14ac:dyDescent="0.15">
      <c r="A7" s="451"/>
      <c r="B7" s="141" t="s">
        <v>215</v>
      </c>
      <c r="C7" s="169">
        <v>4050</v>
      </c>
      <c r="D7" s="168"/>
      <c r="E7" s="141" t="s">
        <v>216</v>
      </c>
      <c r="F7" s="169">
        <v>1350</v>
      </c>
      <c r="G7" s="168"/>
      <c r="H7" s="90"/>
      <c r="I7" s="218"/>
      <c r="J7" s="246"/>
      <c r="K7" s="90"/>
      <c r="L7" s="218"/>
      <c r="M7" s="246"/>
      <c r="N7" s="90"/>
      <c r="O7" s="218"/>
      <c r="P7" s="246"/>
      <c r="Q7" s="90"/>
      <c r="R7" s="218"/>
      <c r="S7" s="246"/>
      <c r="T7" s="2"/>
    </row>
    <row r="8" spans="1:20" ht="18" customHeight="1" x14ac:dyDescent="0.15">
      <c r="A8" s="451"/>
      <c r="B8" s="141" t="s">
        <v>217</v>
      </c>
      <c r="C8" s="169">
        <v>2750</v>
      </c>
      <c r="D8" s="168"/>
      <c r="E8" s="141"/>
      <c r="F8" s="169"/>
      <c r="G8" s="184"/>
      <c r="H8" s="141"/>
      <c r="I8" s="252"/>
      <c r="J8" s="184"/>
      <c r="K8" s="90"/>
      <c r="L8" s="218"/>
      <c r="M8" s="246"/>
      <c r="N8" s="90"/>
      <c r="O8" s="218"/>
      <c r="P8" s="246"/>
      <c r="Q8" s="90"/>
      <c r="R8" s="218"/>
      <c r="S8" s="246"/>
      <c r="T8" s="2"/>
    </row>
    <row r="9" spans="1:20" ht="18" customHeight="1" x14ac:dyDescent="0.15">
      <c r="A9" s="451"/>
      <c r="B9" s="141" t="s">
        <v>218</v>
      </c>
      <c r="C9" s="169">
        <v>1600</v>
      </c>
      <c r="D9" s="168"/>
      <c r="E9" s="141"/>
      <c r="F9" s="252"/>
      <c r="G9" s="184"/>
      <c r="H9" s="90"/>
      <c r="I9" s="218"/>
      <c r="J9" s="246"/>
      <c r="K9" s="90"/>
      <c r="L9" s="218"/>
      <c r="M9" s="246"/>
      <c r="N9" s="90"/>
      <c r="O9" s="218"/>
      <c r="P9" s="246"/>
      <c r="Q9" s="90"/>
      <c r="R9" s="218"/>
      <c r="S9" s="246"/>
      <c r="T9" s="2"/>
    </row>
    <row r="10" spans="1:20" ht="18" customHeight="1" x14ac:dyDescent="0.15">
      <c r="A10" s="448" t="s">
        <v>508</v>
      </c>
      <c r="B10" s="141" t="s">
        <v>219</v>
      </c>
      <c r="C10" s="169">
        <v>400</v>
      </c>
      <c r="D10" s="168"/>
      <c r="E10" s="141"/>
      <c r="F10" s="169"/>
      <c r="G10" s="184"/>
      <c r="H10" s="90"/>
      <c r="I10" s="218"/>
      <c r="J10" s="246"/>
      <c r="K10" s="90"/>
      <c r="L10" s="218"/>
      <c r="M10" s="246"/>
      <c r="N10" s="90"/>
      <c r="O10" s="218"/>
      <c r="P10" s="246"/>
      <c r="Q10" s="90"/>
      <c r="R10" s="218"/>
      <c r="S10" s="246"/>
      <c r="T10" s="2"/>
    </row>
    <row r="11" spans="1:20" ht="18" customHeight="1" x14ac:dyDescent="0.15">
      <c r="A11" s="448"/>
      <c r="B11" s="141" t="s">
        <v>220</v>
      </c>
      <c r="C11" s="169">
        <v>700</v>
      </c>
      <c r="D11" s="168"/>
      <c r="E11" s="141" t="s">
        <v>220</v>
      </c>
      <c r="F11" s="320" t="s">
        <v>552</v>
      </c>
      <c r="G11" s="184"/>
      <c r="H11" s="90"/>
      <c r="I11" s="218"/>
      <c r="J11" s="246"/>
      <c r="K11" s="90"/>
      <c r="L11" s="218"/>
      <c r="M11" s="246"/>
      <c r="N11" s="90"/>
      <c r="O11" s="218"/>
      <c r="P11" s="246"/>
      <c r="Q11" s="90"/>
      <c r="R11" s="218"/>
      <c r="S11" s="246"/>
      <c r="T11" s="2"/>
    </row>
    <row r="12" spans="1:20" ht="18" customHeight="1" thickBot="1" x14ac:dyDescent="0.2">
      <c r="A12" s="449"/>
      <c r="B12" s="141"/>
      <c r="C12" s="169"/>
      <c r="D12" s="184"/>
      <c r="E12" s="141"/>
      <c r="F12" s="169"/>
      <c r="G12" s="184"/>
      <c r="H12" s="90"/>
      <c r="I12" s="218"/>
      <c r="J12" s="246"/>
      <c r="K12" s="90"/>
      <c r="L12" s="218"/>
      <c r="M12" s="246"/>
      <c r="N12" s="90"/>
      <c r="O12" s="218"/>
      <c r="P12" s="246"/>
      <c r="Q12" s="90"/>
      <c r="R12" s="218"/>
      <c r="S12" s="246"/>
      <c r="T12" s="2"/>
    </row>
    <row r="13" spans="1:20" s="156" customFormat="1" ht="18" customHeight="1" thickTop="1" x14ac:dyDescent="0.15">
      <c r="A13" s="286">
        <f>SUM(C13+F13+I13+L13+O13+R13)</f>
        <v>14750</v>
      </c>
      <c r="B13" s="287" t="s">
        <v>95</v>
      </c>
      <c r="C13" s="288">
        <f>SUM(C6:C12)</f>
        <v>12450</v>
      </c>
      <c r="D13" s="289">
        <f>SUM(D6:D11)</f>
        <v>0</v>
      </c>
      <c r="E13" s="290" t="s">
        <v>322</v>
      </c>
      <c r="F13" s="288">
        <f>SUM(F6:F12)</f>
        <v>2300</v>
      </c>
      <c r="G13" s="291">
        <f>SUM(G6:G11)</f>
        <v>0</v>
      </c>
      <c r="H13" s="287" t="s">
        <v>322</v>
      </c>
      <c r="I13" s="288">
        <f>SUM(I6:I12)</f>
        <v>0</v>
      </c>
      <c r="J13" s="289">
        <f>SUM(J6:J11)</f>
        <v>0</v>
      </c>
      <c r="K13" s="292"/>
      <c r="L13" s="288"/>
      <c r="M13" s="291"/>
      <c r="N13" s="293"/>
      <c r="O13" s="288"/>
      <c r="P13" s="289"/>
      <c r="Q13" s="292"/>
      <c r="R13" s="288"/>
      <c r="S13" s="291"/>
      <c r="T13" s="157"/>
    </row>
    <row r="14" spans="1:20" ht="18" customHeight="1" x14ac:dyDescent="0.15">
      <c r="A14" s="416" t="s">
        <v>401</v>
      </c>
      <c r="B14" s="141" t="s">
        <v>224</v>
      </c>
      <c r="C14" s="169">
        <v>3850</v>
      </c>
      <c r="D14" s="168"/>
      <c r="E14" s="141" t="s">
        <v>224</v>
      </c>
      <c r="F14" s="169">
        <v>800</v>
      </c>
      <c r="G14" s="168"/>
      <c r="H14" s="141"/>
      <c r="I14" s="252"/>
      <c r="J14" s="184"/>
      <c r="K14" s="141" t="s">
        <v>663</v>
      </c>
      <c r="L14" s="169">
        <v>200</v>
      </c>
      <c r="M14" s="168"/>
      <c r="N14" s="141" t="s">
        <v>664</v>
      </c>
      <c r="O14" s="169">
        <v>900</v>
      </c>
      <c r="P14" s="168"/>
      <c r="Q14" s="141" t="s">
        <v>225</v>
      </c>
      <c r="R14" s="169">
        <v>200</v>
      </c>
      <c r="S14" s="168"/>
      <c r="T14" s="2"/>
    </row>
    <row r="15" spans="1:20" ht="18" customHeight="1" x14ac:dyDescent="0.15">
      <c r="A15" s="416"/>
      <c r="B15" s="141" t="s">
        <v>605</v>
      </c>
      <c r="C15" s="169">
        <v>1700</v>
      </c>
      <c r="D15" s="168"/>
      <c r="E15" s="141" t="s">
        <v>606</v>
      </c>
      <c r="F15" s="169">
        <v>200</v>
      </c>
      <c r="G15" s="168"/>
      <c r="H15" s="90"/>
      <c r="I15" s="218"/>
      <c r="J15" s="246"/>
      <c r="K15" s="90"/>
      <c r="L15" s="218"/>
      <c r="M15" s="246"/>
      <c r="N15" s="141" t="s">
        <v>665</v>
      </c>
      <c r="O15" s="169">
        <v>750</v>
      </c>
      <c r="P15" s="168"/>
      <c r="Q15" s="141" t="s">
        <v>607</v>
      </c>
      <c r="R15" s="169">
        <v>100</v>
      </c>
      <c r="S15" s="168"/>
      <c r="T15" s="2"/>
    </row>
    <row r="16" spans="1:20" ht="18" customHeight="1" x14ac:dyDescent="0.15">
      <c r="A16" s="416"/>
      <c r="B16" s="141" t="s">
        <v>525</v>
      </c>
      <c r="C16" s="284">
        <v>950</v>
      </c>
      <c r="D16" s="168"/>
      <c r="E16" s="141" t="s">
        <v>226</v>
      </c>
      <c r="F16" s="169">
        <v>800</v>
      </c>
      <c r="G16" s="168"/>
      <c r="H16" s="90"/>
      <c r="I16" s="218"/>
      <c r="J16" s="246"/>
      <c r="K16" s="90"/>
      <c r="L16" s="218"/>
      <c r="M16" s="246"/>
      <c r="N16" s="140"/>
      <c r="O16" s="219" t="s">
        <v>526</v>
      </c>
      <c r="P16" s="246"/>
      <c r="Q16" s="220" t="s">
        <v>227</v>
      </c>
      <c r="R16" s="218"/>
      <c r="S16" s="246"/>
      <c r="T16" s="2"/>
    </row>
    <row r="17" spans="1:20" ht="18" customHeight="1" x14ac:dyDescent="0.15">
      <c r="A17" s="416"/>
      <c r="B17" s="141" t="s">
        <v>524</v>
      </c>
      <c r="C17" s="169">
        <v>850</v>
      </c>
      <c r="D17" s="168"/>
      <c r="E17" s="141"/>
      <c r="F17" s="169"/>
      <c r="G17" s="184"/>
      <c r="H17" s="90"/>
      <c r="I17" s="218"/>
      <c r="J17" s="246"/>
      <c r="K17" s="90"/>
      <c r="L17" s="218"/>
      <c r="M17" s="246"/>
      <c r="N17" s="90"/>
      <c r="O17" s="218"/>
      <c r="P17" s="246"/>
      <c r="Q17" s="90"/>
      <c r="R17" s="218"/>
      <c r="S17" s="246"/>
      <c r="T17" s="2"/>
    </row>
    <row r="18" spans="1:20" ht="18" customHeight="1" x14ac:dyDescent="0.15">
      <c r="A18" s="416"/>
      <c r="B18" s="141" t="s">
        <v>228</v>
      </c>
      <c r="C18" s="169">
        <v>1500</v>
      </c>
      <c r="D18" s="168"/>
      <c r="E18" s="141"/>
      <c r="F18" s="169"/>
      <c r="G18" s="184"/>
      <c r="H18" s="90"/>
      <c r="I18" s="218"/>
      <c r="J18" s="246"/>
      <c r="K18" s="90"/>
      <c r="L18" s="218"/>
      <c r="M18" s="246"/>
      <c r="N18" s="90"/>
      <c r="O18" s="218"/>
      <c r="P18" s="246"/>
      <c r="Q18" s="90"/>
      <c r="R18" s="218"/>
      <c r="S18" s="246"/>
      <c r="T18" s="2"/>
    </row>
    <row r="19" spans="1:20" ht="18" customHeight="1" x14ac:dyDescent="0.15">
      <c r="A19" s="416"/>
      <c r="B19" s="141" t="s">
        <v>229</v>
      </c>
      <c r="C19" s="169">
        <v>600</v>
      </c>
      <c r="D19" s="168"/>
      <c r="E19" s="141"/>
      <c r="F19" s="169"/>
      <c r="G19" s="184"/>
      <c r="H19" s="90"/>
      <c r="I19" s="218"/>
      <c r="J19" s="246"/>
      <c r="K19" s="90"/>
      <c r="L19" s="218"/>
      <c r="M19" s="246"/>
      <c r="N19" s="140"/>
      <c r="O19" s="219"/>
      <c r="P19" s="246"/>
      <c r="Q19" s="90"/>
      <c r="R19" s="218"/>
      <c r="S19" s="246"/>
      <c r="T19" s="2"/>
    </row>
    <row r="20" spans="1:20" ht="18" customHeight="1" x14ac:dyDescent="0.15">
      <c r="A20" s="416"/>
      <c r="B20" s="141" t="s">
        <v>230</v>
      </c>
      <c r="C20" s="169">
        <v>500</v>
      </c>
      <c r="D20" s="168"/>
      <c r="E20" s="141"/>
      <c r="F20" s="169"/>
      <c r="G20" s="184"/>
      <c r="H20" s="90"/>
      <c r="I20" s="218"/>
      <c r="J20" s="246"/>
      <c r="K20" s="90"/>
      <c r="L20" s="218"/>
      <c r="M20" s="246"/>
      <c r="N20" s="90"/>
      <c r="O20" s="218"/>
      <c r="P20" s="246"/>
      <c r="Q20" s="90"/>
      <c r="R20" s="218"/>
      <c r="S20" s="246"/>
      <c r="T20" s="2"/>
    </row>
    <row r="21" spans="1:20" ht="18" customHeight="1" x14ac:dyDescent="0.15">
      <c r="A21" s="448" t="s">
        <v>508</v>
      </c>
      <c r="B21" s="141" t="s">
        <v>231</v>
      </c>
      <c r="C21" s="169">
        <v>200</v>
      </c>
      <c r="D21" s="168"/>
      <c r="E21" s="141"/>
      <c r="F21" s="169"/>
      <c r="G21" s="184"/>
      <c r="H21" s="90"/>
      <c r="I21" s="218"/>
      <c r="J21" s="246"/>
      <c r="K21" s="90"/>
      <c r="L21" s="218"/>
      <c r="M21" s="246"/>
      <c r="N21" s="90"/>
      <c r="O21" s="218"/>
      <c r="P21" s="246"/>
      <c r="Q21" s="90"/>
      <c r="R21" s="218"/>
      <c r="S21" s="246"/>
      <c r="T21" s="2"/>
    </row>
    <row r="22" spans="1:20" ht="18" customHeight="1" thickBot="1" x14ac:dyDescent="0.2">
      <c r="A22" s="448"/>
      <c r="B22" s="140" t="s">
        <v>232</v>
      </c>
      <c r="C22" s="219" t="s">
        <v>233</v>
      </c>
      <c r="D22" s="246"/>
      <c r="E22" s="140" t="s">
        <v>232</v>
      </c>
      <c r="F22" s="219" t="s">
        <v>234</v>
      </c>
      <c r="G22" s="246"/>
      <c r="H22" s="140" t="s">
        <v>232</v>
      </c>
      <c r="I22" s="219" t="s">
        <v>233</v>
      </c>
      <c r="J22" s="246"/>
      <c r="K22" s="140" t="s">
        <v>232</v>
      </c>
      <c r="L22" s="219" t="s">
        <v>233</v>
      </c>
      <c r="M22" s="246"/>
      <c r="N22" s="140" t="s">
        <v>232</v>
      </c>
      <c r="O22" s="219" t="s">
        <v>294</v>
      </c>
      <c r="P22" s="246"/>
      <c r="Q22" s="90"/>
      <c r="R22" s="218"/>
      <c r="S22" s="246"/>
      <c r="T22" s="2"/>
    </row>
    <row r="23" spans="1:20" s="156" customFormat="1" ht="18" customHeight="1" thickTop="1" x14ac:dyDescent="0.15">
      <c r="A23" s="286">
        <f>SUM(C23+F23+I23+L23+O23+R23)</f>
        <v>14100</v>
      </c>
      <c r="B23" s="287" t="s">
        <v>95</v>
      </c>
      <c r="C23" s="288">
        <f>SUM(C14:C22)</f>
        <v>10150</v>
      </c>
      <c r="D23" s="289">
        <f>SUM(D14:D22)</f>
        <v>0</v>
      </c>
      <c r="E23" s="290" t="s">
        <v>95</v>
      </c>
      <c r="F23" s="288">
        <f>SUM(F14:F22)</f>
        <v>1800</v>
      </c>
      <c r="G23" s="291">
        <f>SUM(G14:G22)</f>
        <v>0</v>
      </c>
      <c r="H23" s="287" t="s">
        <v>95</v>
      </c>
      <c r="I23" s="288">
        <f>SUM(I14:I22)</f>
        <v>0</v>
      </c>
      <c r="J23" s="289">
        <f>SUM(J14:J22)</f>
        <v>0</v>
      </c>
      <c r="K23" s="292" t="s">
        <v>95</v>
      </c>
      <c r="L23" s="288">
        <f>SUM(L14:L22)</f>
        <v>200</v>
      </c>
      <c r="M23" s="291">
        <f>SUM(M14:M22)</f>
        <v>0</v>
      </c>
      <c r="N23" s="293" t="s">
        <v>95</v>
      </c>
      <c r="O23" s="288">
        <f>SUM(O14:O22)</f>
        <v>1650</v>
      </c>
      <c r="P23" s="289">
        <f>SUM(P14:P22)</f>
        <v>0</v>
      </c>
      <c r="Q23" s="292" t="s">
        <v>95</v>
      </c>
      <c r="R23" s="288">
        <f>SUM(R14:R22)</f>
        <v>300</v>
      </c>
      <c r="S23" s="291">
        <f>SUM(S14:S22)</f>
        <v>0</v>
      </c>
      <c r="T23" s="157"/>
    </row>
    <row r="24" spans="1:20" ht="18" customHeight="1" x14ac:dyDescent="0.15">
      <c r="A24" s="416" t="s">
        <v>402</v>
      </c>
      <c r="B24" s="141" t="s">
        <v>235</v>
      </c>
      <c r="C24" s="169">
        <v>1750</v>
      </c>
      <c r="D24" s="168"/>
      <c r="E24" s="141" t="s">
        <v>235</v>
      </c>
      <c r="F24" s="169">
        <v>500</v>
      </c>
      <c r="G24" s="168"/>
      <c r="H24" s="141" t="s">
        <v>235</v>
      </c>
      <c r="I24" s="256" t="s">
        <v>593</v>
      </c>
      <c r="J24" s="184"/>
      <c r="K24" s="90"/>
      <c r="L24" s="218"/>
      <c r="M24" s="246"/>
      <c r="N24" s="141" t="s">
        <v>666</v>
      </c>
      <c r="O24" s="169">
        <v>1200</v>
      </c>
      <c r="P24" s="168"/>
      <c r="Q24" s="141" t="s">
        <v>236</v>
      </c>
      <c r="R24" s="169">
        <v>200</v>
      </c>
      <c r="S24" s="168"/>
      <c r="T24" s="2"/>
    </row>
    <row r="25" spans="1:20" ht="18" customHeight="1" x14ac:dyDescent="0.15">
      <c r="A25" s="416"/>
      <c r="B25" s="141" t="s">
        <v>548</v>
      </c>
      <c r="C25" s="169">
        <v>1050</v>
      </c>
      <c r="D25" s="168"/>
      <c r="E25" s="141"/>
      <c r="F25" s="169"/>
      <c r="G25" s="184"/>
      <c r="H25" s="91" t="s">
        <v>435</v>
      </c>
      <c r="I25" s="256"/>
      <c r="J25" s="184"/>
      <c r="K25" s="90"/>
      <c r="L25" s="218"/>
      <c r="M25" s="246"/>
      <c r="N25" s="141" t="s">
        <v>667</v>
      </c>
      <c r="O25" s="257" t="s">
        <v>436</v>
      </c>
      <c r="P25" s="184"/>
      <c r="Q25" s="154" t="s">
        <v>237</v>
      </c>
      <c r="R25" s="169">
        <v>100</v>
      </c>
      <c r="S25" s="168"/>
      <c r="T25" s="2"/>
    </row>
    <row r="26" spans="1:20" ht="18" customHeight="1" x14ac:dyDescent="0.15">
      <c r="A26" s="416"/>
      <c r="B26" s="141" t="s">
        <v>238</v>
      </c>
      <c r="C26" s="320" t="s">
        <v>549</v>
      </c>
      <c r="D26" s="184"/>
      <c r="E26" s="141" t="s">
        <v>239</v>
      </c>
      <c r="F26" s="169">
        <v>600</v>
      </c>
      <c r="G26" s="168"/>
      <c r="H26" s="141"/>
      <c r="I26" s="256"/>
      <c r="J26" s="184"/>
      <c r="K26" s="90"/>
      <c r="L26" s="218"/>
      <c r="M26" s="246"/>
      <c r="N26" s="141"/>
      <c r="O26" s="169"/>
      <c r="P26" s="184"/>
      <c r="Q26" s="141"/>
      <c r="R26" s="169"/>
      <c r="S26" s="184"/>
      <c r="T26" s="2"/>
    </row>
    <row r="27" spans="1:20" ht="18" customHeight="1" x14ac:dyDescent="0.15">
      <c r="A27" s="416"/>
      <c r="B27" s="141" t="s">
        <v>240</v>
      </c>
      <c r="C27" s="169">
        <v>450</v>
      </c>
      <c r="D27" s="168"/>
      <c r="E27" s="141"/>
      <c r="F27" s="169"/>
      <c r="G27" s="184"/>
      <c r="H27" s="141"/>
      <c r="I27" s="256"/>
      <c r="J27" s="184"/>
      <c r="K27" s="90"/>
      <c r="L27" s="218"/>
      <c r="M27" s="246"/>
      <c r="N27" s="141"/>
      <c r="O27" s="169"/>
      <c r="P27" s="184"/>
      <c r="Q27" s="141"/>
      <c r="R27" s="169"/>
      <c r="S27" s="184"/>
      <c r="T27" s="2"/>
    </row>
    <row r="28" spans="1:20" ht="18" customHeight="1" x14ac:dyDescent="0.15">
      <c r="A28" s="416"/>
      <c r="B28" s="141" t="s">
        <v>241</v>
      </c>
      <c r="C28" s="169">
        <v>350</v>
      </c>
      <c r="D28" s="168"/>
      <c r="E28" s="141"/>
      <c r="F28" s="169"/>
      <c r="G28" s="184"/>
      <c r="H28" s="141"/>
      <c r="I28" s="256"/>
      <c r="J28" s="184"/>
      <c r="K28" s="90"/>
      <c r="L28" s="218"/>
      <c r="M28" s="246"/>
      <c r="N28" s="141"/>
      <c r="O28" s="169"/>
      <c r="P28" s="184"/>
      <c r="Q28" s="141"/>
      <c r="R28" s="169"/>
      <c r="S28" s="184"/>
      <c r="T28" s="2"/>
    </row>
    <row r="29" spans="1:20" ht="18" customHeight="1" x14ac:dyDescent="0.15">
      <c r="A29" s="416"/>
      <c r="B29" s="141" t="s">
        <v>242</v>
      </c>
      <c r="C29" s="169">
        <v>350</v>
      </c>
      <c r="D29" s="168"/>
      <c r="E29" s="141"/>
      <c r="F29" s="169"/>
      <c r="G29" s="184"/>
      <c r="H29" s="141"/>
      <c r="I29" s="256"/>
      <c r="J29" s="184"/>
      <c r="K29" s="90"/>
      <c r="L29" s="218"/>
      <c r="M29" s="246"/>
      <c r="N29" s="141"/>
      <c r="O29" s="169"/>
      <c r="P29" s="184"/>
      <c r="Q29" s="141"/>
      <c r="R29" s="169"/>
      <c r="S29" s="184"/>
      <c r="T29" s="2"/>
    </row>
    <row r="30" spans="1:20" ht="18" customHeight="1" x14ac:dyDescent="0.15">
      <c r="A30" s="416"/>
      <c r="B30" s="141" t="s">
        <v>243</v>
      </c>
      <c r="C30" s="169">
        <v>1300</v>
      </c>
      <c r="D30" s="168"/>
      <c r="E30" s="141" t="s">
        <v>243</v>
      </c>
      <c r="F30" s="169">
        <v>200</v>
      </c>
      <c r="G30" s="168"/>
      <c r="H30" s="141" t="s">
        <v>495</v>
      </c>
      <c r="I30" s="256" t="s">
        <v>434</v>
      </c>
      <c r="J30" s="184"/>
      <c r="K30" s="90"/>
      <c r="L30" s="218"/>
      <c r="M30" s="246"/>
      <c r="N30" s="141" t="s">
        <v>668</v>
      </c>
      <c r="O30" s="169">
        <v>500</v>
      </c>
      <c r="P30" s="168"/>
      <c r="Q30" s="141"/>
      <c r="R30" s="169"/>
      <c r="S30" s="184"/>
      <c r="T30" s="2"/>
    </row>
    <row r="31" spans="1:20" ht="18" customHeight="1" x14ac:dyDescent="0.15">
      <c r="A31" s="416"/>
      <c r="B31" s="141" t="s">
        <v>255</v>
      </c>
      <c r="C31" s="169">
        <v>950</v>
      </c>
      <c r="D31" s="168"/>
      <c r="E31" s="141"/>
      <c r="F31" s="169"/>
      <c r="G31" s="184"/>
      <c r="H31" s="91" t="s">
        <v>435</v>
      </c>
      <c r="I31" s="256"/>
      <c r="J31" s="184"/>
      <c r="K31" s="90"/>
      <c r="L31" s="218"/>
      <c r="M31" s="246"/>
      <c r="N31" s="141"/>
      <c r="O31" s="252"/>
      <c r="P31" s="184"/>
      <c r="Q31" s="141"/>
      <c r="R31" s="169"/>
      <c r="S31" s="184"/>
      <c r="T31" s="2"/>
    </row>
    <row r="32" spans="1:20" ht="18" customHeight="1" x14ac:dyDescent="0.15">
      <c r="A32" s="319"/>
      <c r="B32" s="141" t="s">
        <v>256</v>
      </c>
      <c r="C32" s="320" t="s">
        <v>547</v>
      </c>
      <c r="D32" s="184"/>
      <c r="E32" s="141"/>
      <c r="F32" s="169"/>
      <c r="G32" s="184"/>
      <c r="H32" s="141"/>
      <c r="I32" s="256"/>
      <c r="J32" s="184"/>
      <c r="K32" s="90"/>
      <c r="L32" s="218"/>
      <c r="M32" s="246"/>
      <c r="N32" s="141"/>
      <c r="O32" s="169"/>
      <c r="P32" s="184"/>
      <c r="Q32" s="141"/>
      <c r="R32" s="169"/>
      <c r="S32" s="184"/>
      <c r="T32" s="2"/>
    </row>
    <row r="33" spans="1:20" ht="18" customHeight="1" x14ac:dyDescent="0.15">
      <c r="A33" s="448" t="s">
        <v>508</v>
      </c>
      <c r="B33" s="141" t="s">
        <v>546</v>
      </c>
      <c r="C33" s="169">
        <v>50</v>
      </c>
      <c r="D33" s="168"/>
      <c r="E33" s="141"/>
      <c r="F33" s="169"/>
      <c r="G33" s="184"/>
      <c r="H33" s="141"/>
      <c r="I33" s="256"/>
      <c r="J33" s="184"/>
      <c r="K33" s="90"/>
      <c r="L33" s="218"/>
      <c r="M33" s="246"/>
      <c r="N33" s="141"/>
      <c r="O33" s="169"/>
      <c r="P33" s="184"/>
      <c r="Q33" s="141"/>
      <c r="R33" s="169"/>
      <c r="S33" s="184"/>
      <c r="T33" s="2"/>
    </row>
    <row r="34" spans="1:20" ht="18" customHeight="1" thickBot="1" x14ac:dyDescent="0.2">
      <c r="A34" s="448"/>
      <c r="B34" s="141" t="s">
        <v>244</v>
      </c>
      <c r="C34" s="169">
        <v>850</v>
      </c>
      <c r="D34" s="168"/>
      <c r="E34" s="141"/>
      <c r="F34" s="169"/>
      <c r="G34" s="184"/>
      <c r="H34" s="141"/>
      <c r="I34" s="256"/>
      <c r="J34" s="184"/>
      <c r="K34" s="90"/>
      <c r="L34" s="218"/>
      <c r="M34" s="246"/>
      <c r="N34" s="90"/>
      <c r="O34" s="218"/>
      <c r="P34" s="246"/>
      <c r="Q34" s="90"/>
      <c r="R34" s="218"/>
      <c r="S34" s="246"/>
      <c r="T34" s="2"/>
    </row>
    <row r="35" spans="1:20" s="156" customFormat="1" ht="18" customHeight="1" thickTop="1" x14ac:dyDescent="0.15">
      <c r="A35" s="286">
        <f>SUM(C35+F35+I35+L35+O35+R35)</f>
        <v>10400</v>
      </c>
      <c r="B35" s="287" t="s">
        <v>95</v>
      </c>
      <c r="C35" s="288">
        <f>SUM(C24:C34)</f>
        <v>7100</v>
      </c>
      <c r="D35" s="289">
        <f>SUM(D24:D34)</f>
        <v>0</v>
      </c>
      <c r="E35" s="290" t="s">
        <v>95</v>
      </c>
      <c r="F35" s="288">
        <f>SUM(F24:F34)</f>
        <v>1300</v>
      </c>
      <c r="G35" s="291">
        <f>SUM(G24:G34)</f>
        <v>0</v>
      </c>
      <c r="H35" s="287" t="s">
        <v>95</v>
      </c>
      <c r="I35" s="288">
        <f>SUM(I24:I34)</f>
        <v>0</v>
      </c>
      <c r="J35" s="289">
        <f>SUM(J24:J34)</f>
        <v>0</v>
      </c>
      <c r="K35" s="292"/>
      <c r="L35" s="288"/>
      <c r="M35" s="291"/>
      <c r="N35" s="293" t="s">
        <v>95</v>
      </c>
      <c r="O35" s="288">
        <f>SUM(O24:O34)</f>
        <v>1700</v>
      </c>
      <c r="P35" s="289">
        <f>SUM(P24:P34)</f>
        <v>0</v>
      </c>
      <c r="Q35" s="292" t="s">
        <v>95</v>
      </c>
      <c r="R35" s="288">
        <f>SUM(R24:R34)</f>
        <v>300</v>
      </c>
      <c r="S35" s="291">
        <f>SUM(S24:S34)</f>
        <v>0</v>
      </c>
      <c r="T35" s="157"/>
    </row>
    <row r="36" spans="1:20" ht="18" customHeight="1" x14ac:dyDescent="0.15">
      <c r="A36" s="416" t="s">
        <v>330</v>
      </c>
      <c r="B36" s="141" t="s">
        <v>0</v>
      </c>
      <c r="C36" s="169">
        <v>1750</v>
      </c>
      <c r="D36" s="168"/>
      <c r="E36" s="141" t="s">
        <v>1</v>
      </c>
      <c r="F36" s="169">
        <v>1050</v>
      </c>
      <c r="G36" s="168"/>
      <c r="H36" s="141" t="s">
        <v>431</v>
      </c>
      <c r="I36" s="256" t="s">
        <v>594</v>
      </c>
      <c r="J36" s="184"/>
      <c r="K36" s="90"/>
      <c r="L36" s="218"/>
      <c r="M36" s="246"/>
      <c r="N36" s="90"/>
      <c r="O36" s="218"/>
      <c r="P36" s="246"/>
      <c r="Q36" s="90"/>
      <c r="R36" s="218"/>
      <c r="S36" s="246"/>
      <c r="T36" s="2"/>
    </row>
    <row r="37" spans="1:20" ht="18" customHeight="1" x14ac:dyDescent="0.15">
      <c r="A37" s="416"/>
      <c r="B37" s="141" t="s">
        <v>2</v>
      </c>
      <c r="C37" s="169">
        <v>900</v>
      </c>
      <c r="D37" s="168"/>
      <c r="E37" s="141" t="s">
        <v>2</v>
      </c>
      <c r="F37" s="169">
        <v>1350</v>
      </c>
      <c r="G37" s="168"/>
      <c r="H37" s="141" t="s">
        <v>2</v>
      </c>
      <c r="I37" s="256" t="s">
        <v>595</v>
      </c>
      <c r="J37" s="184"/>
      <c r="K37" s="90"/>
      <c r="L37" s="218"/>
      <c r="M37" s="246"/>
      <c r="N37" s="90"/>
      <c r="O37" s="256"/>
      <c r="P37" s="246"/>
      <c r="Q37" s="141" t="s">
        <v>3</v>
      </c>
      <c r="R37" s="169">
        <v>200</v>
      </c>
      <c r="S37" s="168"/>
      <c r="T37" s="2"/>
    </row>
    <row r="38" spans="1:20" ht="18" customHeight="1" x14ac:dyDescent="0.15">
      <c r="A38" s="416"/>
      <c r="B38" s="141" t="s">
        <v>257</v>
      </c>
      <c r="C38" s="169">
        <v>700</v>
      </c>
      <c r="D38" s="168"/>
      <c r="E38" s="141"/>
      <c r="F38" s="169"/>
      <c r="G38" s="184"/>
      <c r="H38" s="141"/>
      <c r="I38" s="256"/>
      <c r="J38" s="184"/>
      <c r="K38" s="90"/>
      <c r="L38" s="218"/>
      <c r="M38" s="246"/>
      <c r="N38" s="90"/>
      <c r="O38" s="285"/>
      <c r="P38" s="246"/>
      <c r="Q38" s="141"/>
      <c r="R38" s="169"/>
      <c r="S38" s="184"/>
      <c r="T38" s="2"/>
    </row>
    <row r="39" spans="1:20" ht="18" customHeight="1" x14ac:dyDescent="0.15">
      <c r="A39" s="416"/>
      <c r="B39" s="141" t="s">
        <v>258</v>
      </c>
      <c r="C39" s="169">
        <v>1400</v>
      </c>
      <c r="D39" s="168"/>
      <c r="E39" s="141" t="s">
        <v>4</v>
      </c>
      <c r="F39" s="169">
        <v>100</v>
      </c>
      <c r="G39" s="168"/>
      <c r="H39" s="141"/>
      <c r="I39" s="256"/>
      <c r="J39" s="184"/>
      <c r="K39" s="90"/>
      <c r="L39" s="218"/>
      <c r="M39" s="246"/>
      <c r="N39" s="90"/>
      <c r="O39" s="218"/>
      <c r="P39" s="246"/>
      <c r="Q39" s="141"/>
      <c r="R39" s="169"/>
      <c r="S39" s="184"/>
      <c r="T39" s="2"/>
    </row>
    <row r="40" spans="1:20" ht="18" customHeight="1" x14ac:dyDescent="0.15">
      <c r="A40" s="448" t="s">
        <v>508</v>
      </c>
      <c r="B40" s="141" t="s">
        <v>5</v>
      </c>
      <c r="C40" s="169">
        <v>1800</v>
      </c>
      <c r="D40" s="168"/>
      <c r="E40" s="141" t="s">
        <v>5</v>
      </c>
      <c r="F40" s="169">
        <v>1050</v>
      </c>
      <c r="G40" s="168"/>
      <c r="H40" s="141" t="s">
        <v>5</v>
      </c>
      <c r="I40" s="256" t="s">
        <v>595</v>
      </c>
      <c r="J40" s="184"/>
      <c r="K40" s="90"/>
      <c r="L40" s="218"/>
      <c r="M40" s="246"/>
      <c r="N40" s="90"/>
      <c r="O40" s="218"/>
      <c r="P40" s="246"/>
      <c r="Q40" s="141" t="s">
        <v>6</v>
      </c>
      <c r="R40" s="169">
        <v>100</v>
      </c>
      <c r="S40" s="168"/>
      <c r="T40" s="2"/>
    </row>
    <row r="41" spans="1:20" ht="18" customHeight="1" thickBot="1" x14ac:dyDescent="0.2">
      <c r="A41" s="448"/>
      <c r="B41" s="141" t="s">
        <v>7</v>
      </c>
      <c r="C41" s="169">
        <v>750</v>
      </c>
      <c r="D41" s="168"/>
      <c r="E41" s="141" t="s">
        <v>7</v>
      </c>
      <c r="F41" s="169">
        <v>550</v>
      </c>
      <c r="G41" s="168"/>
      <c r="H41" s="460" t="s">
        <v>567</v>
      </c>
      <c r="I41" s="461"/>
      <c r="J41" s="184"/>
      <c r="K41" s="90"/>
      <c r="L41" s="218"/>
      <c r="M41" s="246"/>
      <c r="N41" s="90"/>
      <c r="O41" s="218"/>
      <c r="P41" s="246"/>
      <c r="Q41" s="141"/>
      <c r="R41" s="169"/>
      <c r="S41" s="184"/>
      <c r="T41" s="2"/>
    </row>
    <row r="42" spans="1:20" s="156" customFormat="1" ht="18" customHeight="1" thickTop="1" x14ac:dyDescent="0.15">
      <c r="A42" s="286">
        <f>SUM(C42+F42+I42+L42+O42+R42)</f>
        <v>11700</v>
      </c>
      <c r="B42" s="287" t="s">
        <v>95</v>
      </c>
      <c r="C42" s="288">
        <f>SUM(C36:C41)</f>
        <v>7300</v>
      </c>
      <c r="D42" s="289">
        <f>SUM(D36:D41)</f>
        <v>0</v>
      </c>
      <c r="E42" s="290" t="s">
        <v>95</v>
      </c>
      <c r="F42" s="288">
        <f>SUM(F36:F41)</f>
        <v>4100</v>
      </c>
      <c r="G42" s="291">
        <f>SUM(G36:G41)</f>
        <v>0</v>
      </c>
      <c r="H42" s="287" t="s">
        <v>95</v>
      </c>
      <c r="I42" s="288">
        <f>SUM(I36:I41)</f>
        <v>0</v>
      </c>
      <c r="J42" s="289">
        <f>SUM(J36:J41)</f>
        <v>0</v>
      </c>
      <c r="K42" s="292"/>
      <c r="L42" s="288"/>
      <c r="M42" s="291"/>
      <c r="N42" s="293" t="s">
        <v>95</v>
      </c>
      <c r="O42" s="288">
        <f>SUM(O36:O41)</f>
        <v>0</v>
      </c>
      <c r="P42" s="289">
        <f>SUM(P36:P41)</f>
        <v>0</v>
      </c>
      <c r="Q42" s="292" t="s">
        <v>95</v>
      </c>
      <c r="R42" s="288">
        <f>SUM(R36:R41)</f>
        <v>300</v>
      </c>
      <c r="S42" s="291">
        <f>SUM(S36:S41)</f>
        <v>0</v>
      </c>
      <c r="T42" s="157"/>
    </row>
    <row r="43" spans="1:20" ht="18" customHeight="1" thickBot="1" x14ac:dyDescent="0.2">
      <c r="A43" s="221"/>
      <c r="B43" s="457" t="s">
        <v>551</v>
      </c>
      <c r="C43" s="458"/>
      <c r="D43" s="459"/>
      <c r="E43" s="56"/>
      <c r="F43" s="190"/>
      <c r="G43" s="173"/>
      <c r="H43" s="11"/>
      <c r="I43" s="180"/>
      <c r="J43" s="178"/>
      <c r="K43" s="8"/>
      <c r="L43" s="169"/>
      <c r="M43" s="183"/>
      <c r="N43" s="6"/>
      <c r="O43" s="180"/>
      <c r="P43" s="178"/>
      <c r="Q43" s="8"/>
      <c r="R43" s="169"/>
      <c r="S43" s="183"/>
      <c r="T43" s="2"/>
    </row>
    <row r="44" spans="1:20" s="153" customFormat="1" ht="18" customHeight="1" thickTop="1" x14ac:dyDescent="0.15">
      <c r="A44" s="294">
        <f>SUM(C44+F44+I44+L44+O44+R44)</f>
        <v>50950</v>
      </c>
      <c r="B44" s="295" t="s">
        <v>95</v>
      </c>
      <c r="C44" s="296">
        <f>SUM(C42,C35,C23,C13)</f>
        <v>37000</v>
      </c>
      <c r="D44" s="297">
        <f>SUM(D42,D35,D23,D13)</f>
        <v>0</v>
      </c>
      <c r="E44" s="298" t="s">
        <v>322</v>
      </c>
      <c r="F44" s="296">
        <f>SUM(F42,F35,F23,F13)</f>
        <v>9500</v>
      </c>
      <c r="G44" s="299">
        <f>SUM(G42,G35,G23,G13)</f>
        <v>0</v>
      </c>
      <c r="H44" s="295" t="s">
        <v>322</v>
      </c>
      <c r="I44" s="296">
        <f>SUM(I42,I35,I23,I13)</f>
        <v>0</v>
      </c>
      <c r="J44" s="297">
        <f>SUM(J42,J35,J23,J13)</f>
        <v>0</v>
      </c>
      <c r="K44" s="300" t="s">
        <v>245</v>
      </c>
      <c r="L44" s="296">
        <f>SUM(L42,L35,L23,L13)</f>
        <v>200</v>
      </c>
      <c r="M44" s="299">
        <f>SUM(M42,M35,M23,M13)</f>
        <v>0</v>
      </c>
      <c r="N44" s="301" t="s">
        <v>245</v>
      </c>
      <c r="O44" s="296">
        <f>SUM(O42,O35,O23,O13)</f>
        <v>3350</v>
      </c>
      <c r="P44" s="297">
        <f>SUM(P42,P35,P23,P13)</f>
        <v>0</v>
      </c>
      <c r="Q44" s="300" t="s">
        <v>245</v>
      </c>
      <c r="R44" s="296">
        <f>SUM(R42,R35,R23,R13)</f>
        <v>900</v>
      </c>
      <c r="S44" s="299">
        <f>SUM(S42,S35,S23,S13)</f>
        <v>0</v>
      </c>
      <c r="T44" s="152"/>
    </row>
    <row r="45" spans="1:20" ht="18" customHeight="1" x14ac:dyDescent="0.15">
      <c r="A45" s="2"/>
      <c r="B45" s="2"/>
      <c r="C45" s="2"/>
      <c r="D45" s="2"/>
      <c r="E45" s="2"/>
      <c r="F45" s="2"/>
      <c r="G45" s="2"/>
      <c r="H45" s="2"/>
      <c r="I45" s="2"/>
      <c r="J45" s="2"/>
      <c r="K45" s="2"/>
      <c r="L45" s="2"/>
      <c r="M45" s="2"/>
      <c r="N45" s="2"/>
      <c r="O45" s="2"/>
      <c r="P45" s="2"/>
      <c r="Q45" s="2"/>
      <c r="R45" s="2"/>
      <c r="S45" s="328" t="str">
        <f>市郡別!T42</f>
        <v>2023年7月現在</v>
      </c>
      <c r="T45" s="2"/>
    </row>
    <row r="46" spans="1:20" ht="18" customHeight="1" x14ac:dyDescent="0.15">
      <c r="A46" s="2"/>
      <c r="B46" s="2"/>
      <c r="C46" s="2"/>
      <c r="D46" s="264">
        <f>COUNTA(D6:D12,D14:D22,D24:D32,D34,D36:D41,G6:G12,G14:G21,G24:G34,G36:G41,J36:J41,M14,P14:P15,P24:P34)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9gCGPmXJW3ZOULvh349ADi0/b60xlKkLEM16e2gzR9d9s7J+QImEB28uY33ylic3G67FBJAx94bspjHuZVIWJg==" saltValue="WJe2fql95qHbr12eedr3qw==" spinCount="100000" sheet="1" selectLockedCells="1"/>
  <mergeCells count="26">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 ref="A10:A12"/>
    <mergeCell ref="P1:S1"/>
    <mergeCell ref="E2:G2"/>
    <mergeCell ref="H2:I2"/>
    <mergeCell ref="P2:S2"/>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C35" sqref="C35"/>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6"/>
    </row>
    <row r="2" spans="1:20" ht="30" customHeight="1" x14ac:dyDescent="0.15">
      <c r="A2" s="410">
        <f>市郡別!A4</f>
        <v>0</v>
      </c>
      <c r="B2" s="410"/>
      <c r="C2" s="410"/>
      <c r="D2" s="411"/>
      <c r="E2" s="397">
        <f>SUM(G42,J42,M42,P42,S42,D42)</f>
        <v>0</v>
      </c>
      <c r="F2" s="398"/>
      <c r="G2" s="398"/>
      <c r="H2" s="399">
        <f>市郡別!T35</f>
        <v>0</v>
      </c>
      <c r="I2" s="400"/>
      <c r="J2" s="13" t="str">
        <f>市郡別!サイズ2</f>
        <v>-</v>
      </c>
      <c r="K2" s="401">
        <f>市郡別!K4</f>
        <v>0</v>
      </c>
      <c r="L2" s="402"/>
      <c r="M2" s="402"/>
      <c r="N2" s="402"/>
      <c r="O2" s="413"/>
      <c r="P2" s="401">
        <f>市郡別!N4</f>
        <v>0</v>
      </c>
      <c r="Q2" s="402"/>
      <c r="R2" s="402"/>
      <c r="S2" s="402"/>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03" t="s">
        <v>44</v>
      </c>
      <c r="B4" s="405" t="s">
        <v>53</v>
      </c>
      <c r="C4" s="406"/>
      <c r="D4" s="407"/>
      <c r="E4" s="405" t="s">
        <v>45</v>
      </c>
      <c r="F4" s="406"/>
      <c r="G4" s="407"/>
      <c r="H4" s="405" t="s">
        <v>46</v>
      </c>
      <c r="I4" s="406"/>
      <c r="J4" s="407"/>
      <c r="K4" s="405" t="s">
        <v>47</v>
      </c>
      <c r="L4" s="406"/>
      <c r="M4" s="407"/>
      <c r="N4" s="405" t="s">
        <v>414</v>
      </c>
      <c r="O4" s="406"/>
      <c r="P4" s="407"/>
      <c r="Q4" s="405" t="s">
        <v>49</v>
      </c>
      <c r="R4" s="406"/>
      <c r="S4" s="406"/>
      <c r="T4" s="26"/>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16" t="s">
        <v>403</v>
      </c>
      <c r="B7" s="141" t="s">
        <v>8</v>
      </c>
      <c r="C7" s="169">
        <v>1700</v>
      </c>
      <c r="D7" s="168"/>
      <c r="E7" s="141" t="s">
        <v>8</v>
      </c>
      <c r="F7" s="169">
        <v>350</v>
      </c>
      <c r="G7" s="168"/>
      <c r="H7" s="90"/>
      <c r="I7" s="120"/>
      <c r="J7" s="247"/>
      <c r="K7" s="141"/>
      <c r="L7" s="252"/>
      <c r="M7" s="184"/>
      <c r="N7" s="141" t="s">
        <v>8</v>
      </c>
      <c r="O7" s="169">
        <v>50</v>
      </c>
      <c r="P7" s="168"/>
      <c r="Q7" s="90"/>
      <c r="R7" s="120"/>
      <c r="S7" s="248"/>
      <c r="T7" s="26"/>
    </row>
    <row r="8" spans="1:20" ht="18" customHeight="1" x14ac:dyDescent="0.15">
      <c r="A8" s="416"/>
      <c r="B8" s="141" t="s">
        <v>9</v>
      </c>
      <c r="C8" s="169">
        <v>150</v>
      </c>
      <c r="D8" s="168"/>
      <c r="E8" s="141"/>
      <c r="F8" s="169"/>
      <c r="G8" s="184"/>
      <c r="H8" s="90"/>
      <c r="I8" s="120"/>
      <c r="J8" s="247"/>
      <c r="K8" s="90"/>
      <c r="L8" s="218"/>
      <c r="M8" s="246"/>
      <c r="N8" s="90"/>
      <c r="O8" s="218"/>
      <c r="P8" s="246"/>
      <c r="Q8" s="90"/>
      <c r="R8" s="120"/>
      <c r="S8" s="248"/>
      <c r="T8" s="26"/>
    </row>
    <row r="9" spans="1:20" ht="18" customHeight="1" x14ac:dyDescent="0.15">
      <c r="A9" s="416"/>
      <c r="B9" s="141" t="s">
        <v>10</v>
      </c>
      <c r="C9" s="169">
        <v>400</v>
      </c>
      <c r="D9" s="168"/>
      <c r="E9" s="141"/>
      <c r="F9" s="169"/>
      <c r="G9" s="184"/>
      <c r="H9" s="90"/>
      <c r="I9" s="120"/>
      <c r="J9" s="247"/>
      <c r="K9" s="90"/>
      <c r="L9" s="120"/>
      <c r="M9" s="247"/>
      <c r="N9" s="90"/>
      <c r="O9" s="120"/>
      <c r="P9" s="247"/>
      <c r="Q9" s="90"/>
      <c r="R9" s="120"/>
      <c r="S9" s="248"/>
      <c r="T9" s="26"/>
    </row>
    <row r="10" spans="1:20" ht="18" customHeight="1" x14ac:dyDescent="0.15">
      <c r="A10" s="416"/>
      <c r="B10" s="141" t="s">
        <v>11</v>
      </c>
      <c r="C10" s="169">
        <v>200</v>
      </c>
      <c r="D10" s="168"/>
      <c r="E10" s="141"/>
      <c r="F10" s="169"/>
      <c r="G10" s="184"/>
      <c r="H10" s="90"/>
      <c r="I10" s="120"/>
      <c r="J10" s="247"/>
      <c r="K10" s="90"/>
      <c r="L10" s="120"/>
      <c r="M10" s="247"/>
      <c r="N10" s="90"/>
      <c r="O10" s="120"/>
      <c r="P10" s="247"/>
      <c r="Q10" s="90"/>
      <c r="R10" s="120"/>
      <c r="S10" s="248"/>
      <c r="T10" s="26"/>
    </row>
    <row r="11" spans="1:20" ht="18" customHeight="1" x14ac:dyDescent="0.15">
      <c r="A11" s="416"/>
      <c r="B11" s="141" t="s">
        <v>12</v>
      </c>
      <c r="C11" s="169">
        <v>300</v>
      </c>
      <c r="D11" s="168"/>
      <c r="E11" s="141"/>
      <c r="F11" s="169"/>
      <c r="G11" s="184"/>
      <c r="H11" s="90"/>
      <c r="I11" s="120"/>
      <c r="J11" s="247"/>
      <c r="K11" s="90"/>
      <c r="L11" s="120"/>
      <c r="M11" s="247"/>
      <c r="N11" s="90"/>
      <c r="O11" s="120"/>
      <c r="P11" s="247"/>
      <c r="Q11" s="90"/>
      <c r="R11" s="120"/>
      <c r="S11" s="248"/>
      <c r="T11" s="26"/>
    </row>
    <row r="12" spans="1:20" ht="18" customHeight="1" x14ac:dyDescent="0.15">
      <c r="A12" s="416"/>
      <c r="B12" s="141" t="s">
        <v>13</v>
      </c>
      <c r="C12" s="169">
        <v>500</v>
      </c>
      <c r="D12" s="168"/>
      <c r="E12" s="141"/>
      <c r="F12" s="252"/>
      <c r="G12" s="184"/>
      <c r="H12" s="90"/>
      <c r="I12" s="120"/>
      <c r="J12" s="247"/>
      <c r="K12" s="90"/>
      <c r="L12" s="120"/>
      <c r="M12" s="247"/>
      <c r="N12" s="90"/>
      <c r="O12" s="120"/>
      <c r="P12" s="247"/>
      <c r="Q12" s="90"/>
      <c r="R12" s="120"/>
      <c r="S12" s="248"/>
      <c r="T12" s="26"/>
    </row>
    <row r="13" spans="1:20" ht="18" customHeight="1" x14ac:dyDescent="0.15">
      <c r="A13" s="416"/>
      <c r="B13" s="141" t="s">
        <v>14</v>
      </c>
      <c r="C13" s="169">
        <v>1150</v>
      </c>
      <c r="D13" s="168"/>
      <c r="E13" s="141" t="s">
        <v>14</v>
      </c>
      <c r="F13" s="169">
        <v>200</v>
      </c>
      <c r="G13" s="168"/>
      <c r="H13" s="90"/>
      <c r="I13" s="120"/>
      <c r="J13" s="247"/>
      <c r="K13" s="90"/>
      <c r="L13" s="120"/>
      <c r="M13" s="247"/>
      <c r="N13" s="90"/>
      <c r="O13" s="120"/>
      <c r="P13" s="247"/>
      <c r="Q13" s="90"/>
      <c r="R13" s="120"/>
      <c r="S13" s="248"/>
      <c r="T13" s="26"/>
    </row>
    <row r="14" spans="1:20" ht="18" customHeight="1" x14ac:dyDescent="0.15">
      <c r="A14" s="416"/>
      <c r="B14" s="141" t="s">
        <v>15</v>
      </c>
      <c r="C14" s="169">
        <v>100</v>
      </c>
      <c r="D14" s="168"/>
      <c r="E14" s="141"/>
      <c r="F14" s="169"/>
      <c r="G14" s="184"/>
      <c r="H14" s="90"/>
      <c r="I14" s="120"/>
      <c r="J14" s="247"/>
      <c r="K14" s="90"/>
      <c r="L14" s="120"/>
      <c r="M14" s="247"/>
      <c r="N14" s="90"/>
      <c r="O14" s="120"/>
      <c r="P14" s="247"/>
      <c r="Q14" s="90"/>
      <c r="R14" s="120"/>
      <c r="S14" s="248"/>
      <c r="T14" s="26"/>
    </row>
    <row r="15" spans="1:20" ht="18" customHeight="1" x14ac:dyDescent="0.15">
      <c r="A15" s="416"/>
      <c r="B15" s="141" t="s">
        <v>16</v>
      </c>
      <c r="C15" s="169">
        <v>200</v>
      </c>
      <c r="D15" s="168"/>
      <c r="E15" s="141"/>
      <c r="F15" s="169"/>
      <c r="G15" s="184"/>
      <c r="H15" s="90"/>
      <c r="I15" s="120"/>
      <c r="J15" s="247"/>
      <c r="K15" s="90"/>
      <c r="L15" s="120"/>
      <c r="M15" s="247"/>
      <c r="N15" s="90"/>
      <c r="O15" s="120"/>
      <c r="P15" s="247"/>
      <c r="Q15" s="90"/>
      <c r="R15" s="120"/>
      <c r="S15" s="248"/>
      <c r="T15" s="26"/>
    </row>
    <row r="16" spans="1:20" ht="18" customHeight="1" x14ac:dyDescent="0.15">
      <c r="A16" s="416"/>
      <c r="B16" s="141" t="s">
        <v>17</v>
      </c>
      <c r="C16" s="169">
        <v>500</v>
      </c>
      <c r="D16" s="168"/>
      <c r="E16" s="141" t="s">
        <v>18</v>
      </c>
      <c r="F16" s="169">
        <v>150</v>
      </c>
      <c r="G16" s="168"/>
      <c r="H16" s="90"/>
      <c r="I16" s="120"/>
      <c r="J16" s="247"/>
      <c r="K16" s="90"/>
      <c r="L16" s="120"/>
      <c r="M16" s="247"/>
      <c r="N16" s="90"/>
      <c r="O16" s="120"/>
      <c r="P16" s="247"/>
      <c r="Q16" s="90"/>
      <c r="R16" s="120"/>
      <c r="S16" s="248"/>
      <c r="T16" s="26"/>
    </row>
    <row r="17" spans="1:20" ht="18" customHeight="1" x14ac:dyDescent="0.15">
      <c r="A17" s="416"/>
      <c r="B17" s="141" t="s">
        <v>19</v>
      </c>
      <c r="C17" s="169">
        <v>350</v>
      </c>
      <c r="D17" s="168"/>
      <c r="E17" s="141" t="s">
        <v>420</v>
      </c>
      <c r="F17" s="169">
        <v>50</v>
      </c>
      <c r="G17" s="168"/>
      <c r="H17" s="90"/>
      <c r="I17" s="120"/>
      <c r="J17" s="247"/>
      <c r="K17" s="90"/>
      <c r="L17" s="120"/>
      <c r="M17" s="247"/>
      <c r="N17" s="90"/>
      <c r="O17" s="120"/>
      <c r="P17" s="247"/>
      <c r="Q17" s="90"/>
      <c r="R17" s="120"/>
      <c r="S17" s="248"/>
      <c r="T17" s="26"/>
    </row>
    <row r="18" spans="1:20" ht="18" customHeight="1" x14ac:dyDescent="0.15">
      <c r="A18" s="448" t="s">
        <v>508</v>
      </c>
      <c r="B18" s="141" t="s">
        <v>20</v>
      </c>
      <c r="C18" s="169">
        <v>800</v>
      </c>
      <c r="D18" s="168"/>
      <c r="E18" s="141"/>
      <c r="F18" s="169"/>
      <c r="G18" s="184"/>
      <c r="H18" s="90"/>
      <c r="I18" s="120"/>
      <c r="J18" s="247"/>
      <c r="K18" s="90"/>
      <c r="L18" s="120"/>
      <c r="M18" s="247"/>
      <c r="N18" s="90"/>
      <c r="O18" s="120"/>
      <c r="P18" s="247"/>
      <c r="Q18" s="90"/>
      <c r="R18" s="120"/>
      <c r="S18" s="248"/>
      <c r="T18" s="26"/>
    </row>
    <row r="19" spans="1:20" ht="18" customHeight="1" thickBot="1" x14ac:dyDescent="0.2">
      <c r="A19" s="448"/>
      <c r="B19" s="141"/>
      <c r="C19" s="169"/>
      <c r="D19" s="184"/>
      <c r="E19" s="141"/>
      <c r="F19" s="169"/>
      <c r="G19" s="184"/>
      <c r="H19" s="90"/>
      <c r="I19" s="120"/>
      <c r="J19" s="247"/>
      <c r="K19" s="90"/>
      <c r="L19" s="120"/>
      <c r="M19" s="247"/>
      <c r="N19" s="90"/>
      <c r="O19" s="120"/>
      <c r="P19" s="247"/>
      <c r="Q19" s="90"/>
      <c r="R19" s="120"/>
      <c r="S19" s="248"/>
      <c r="T19" s="26"/>
    </row>
    <row r="20" spans="1:20" s="156" customFormat="1" ht="18" customHeight="1" thickTop="1" x14ac:dyDescent="0.15">
      <c r="A20" s="286">
        <f>SUM(C20+F20+I20+L20+O20+R20)</f>
        <v>7150</v>
      </c>
      <c r="B20" s="287" t="s">
        <v>95</v>
      </c>
      <c r="C20" s="288">
        <f>SUM(C7:C19)</f>
        <v>6350</v>
      </c>
      <c r="D20" s="289">
        <f>SUM(D7:D19)</f>
        <v>0</v>
      </c>
      <c r="E20" s="290" t="s">
        <v>95</v>
      </c>
      <c r="F20" s="288">
        <f>SUM(F7:F19)</f>
        <v>750</v>
      </c>
      <c r="G20" s="291">
        <f>SUM(G7:G19)</f>
        <v>0</v>
      </c>
      <c r="H20" s="287" t="s">
        <v>95</v>
      </c>
      <c r="I20" s="288">
        <f>SUM(I7:I19)</f>
        <v>0</v>
      </c>
      <c r="J20" s="289">
        <f>SUM(J7:J19)</f>
        <v>0</v>
      </c>
      <c r="K20" s="292" t="s">
        <v>95</v>
      </c>
      <c r="L20" s="288">
        <f>SUM(L7:L19)</f>
        <v>0</v>
      </c>
      <c r="M20" s="291">
        <f>SUM(M7:M19)</f>
        <v>0</v>
      </c>
      <c r="N20" s="293" t="s">
        <v>95</v>
      </c>
      <c r="O20" s="288">
        <f>SUM(O7:O19)</f>
        <v>50</v>
      </c>
      <c r="P20" s="289">
        <f>SUM(P7:P19)</f>
        <v>0</v>
      </c>
      <c r="Q20" s="292"/>
      <c r="R20" s="288">
        <f>SUM(R7:R19)</f>
        <v>0</v>
      </c>
      <c r="S20" s="291">
        <f>SUM(S7:S19)</f>
        <v>0</v>
      </c>
      <c r="T20" s="223"/>
    </row>
    <row r="21" spans="1:20" ht="18" customHeight="1" x14ac:dyDescent="0.15">
      <c r="A21" s="416" t="s">
        <v>396</v>
      </c>
      <c r="B21" s="141" t="s">
        <v>21</v>
      </c>
      <c r="C21" s="169">
        <v>1000</v>
      </c>
      <c r="D21" s="168"/>
      <c r="E21" s="90"/>
      <c r="F21" s="120"/>
      <c r="G21" s="247"/>
      <c r="H21" s="90"/>
      <c r="I21" s="120"/>
      <c r="J21" s="247"/>
      <c r="K21" s="235"/>
      <c r="L21" s="120"/>
      <c r="M21" s="247"/>
      <c r="N21" s="90"/>
      <c r="O21" s="120"/>
      <c r="P21" s="247"/>
      <c r="Q21" s="90"/>
      <c r="R21" s="120"/>
      <c r="S21" s="248"/>
      <c r="T21" s="26"/>
    </row>
    <row r="22" spans="1:20" ht="18" customHeight="1" x14ac:dyDescent="0.15">
      <c r="A22" s="416"/>
      <c r="B22" s="141" t="s">
        <v>22</v>
      </c>
      <c r="C22" s="169">
        <v>750</v>
      </c>
      <c r="D22" s="168"/>
      <c r="E22" s="90"/>
      <c r="F22" s="120"/>
      <c r="G22" s="247"/>
      <c r="H22" s="90"/>
      <c r="I22" s="120"/>
      <c r="J22" s="247"/>
      <c r="K22" s="90"/>
      <c r="L22" s="120"/>
      <c r="M22" s="247"/>
      <c r="N22" s="90"/>
      <c r="O22" s="120"/>
      <c r="P22" s="247"/>
      <c r="Q22" s="90"/>
      <c r="R22" s="120"/>
      <c r="S22" s="248"/>
      <c r="T22" s="26"/>
    </row>
    <row r="23" spans="1:20" ht="18" customHeight="1" x14ac:dyDescent="0.15">
      <c r="A23" s="416"/>
      <c r="B23" s="141" t="s">
        <v>23</v>
      </c>
      <c r="C23" s="169">
        <v>200</v>
      </c>
      <c r="D23" s="168"/>
      <c r="E23" s="90"/>
      <c r="F23" s="120"/>
      <c r="G23" s="247"/>
      <c r="H23" s="90"/>
      <c r="I23" s="120"/>
      <c r="J23" s="247"/>
      <c r="K23" s="90"/>
      <c r="L23" s="120"/>
      <c r="M23" s="247"/>
      <c r="N23" s="90"/>
      <c r="O23" s="120"/>
      <c r="P23" s="247"/>
      <c r="Q23" s="90"/>
      <c r="R23" s="120"/>
      <c r="S23" s="248"/>
      <c r="T23" s="26"/>
    </row>
    <row r="24" spans="1:20" ht="18" customHeight="1" x14ac:dyDescent="0.15">
      <c r="A24" s="416"/>
      <c r="B24" s="141" t="s">
        <v>24</v>
      </c>
      <c r="C24" s="169">
        <v>400</v>
      </c>
      <c r="D24" s="168"/>
      <c r="E24" s="90"/>
      <c r="F24" s="120"/>
      <c r="G24" s="247"/>
      <c r="H24" s="90"/>
      <c r="I24" s="120"/>
      <c r="J24" s="247"/>
      <c r="K24" s="90"/>
      <c r="L24" s="120"/>
      <c r="M24" s="247"/>
      <c r="N24" s="90"/>
      <c r="O24" s="120"/>
      <c r="P24" s="247"/>
      <c r="Q24" s="90"/>
      <c r="R24" s="120"/>
      <c r="S24" s="248"/>
      <c r="T24" s="26"/>
    </row>
    <row r="25" spans="1:20" ht="18" customHeight="1" x14ac:dyDescent="0.15">
      <c r="A25" s="416"/>
      <c r="B25" s="141"/>
      <c r="C25" s="169"/>
      <c r="D25" s="184"/>
      <c r="E25" s="90"/>
      <c r="F25" s="120"/>
      <c r="G25" s="247"/>
      <c r="H25" s="90"/>
      <c r="I25" s="120"/>
      <c r="J25" s="247"/>
      <c r="K25" s="90"/>
      <c r="L25" s="120"/>
      <c r="M25" s="247"/>
      <c r="N25" s="90"/>
      <c r="O25" s="120"/>
      <c r="P25" s="247"/>
      <c r="Q25" s="90"/>
      <c r="R25" s="120"/>
      <c r="S25" s="248"/>
      <c r="T25" s="26"/>
    </row>
    <row r="26" spans="1:20" ht="18" customHeight="1" x14ac:dyDescent="0.15">
      <c r="A26" s="448" t="s">
        <v>508</v>
      </c>
      <c r="B26" s="141"/>
      <c r="C26" s="169"/>
      <c r="D26" s="184"/>
      <c r="E26" s="90"/>
      <c r="F26" s="120"/>
      <c r="G26" s="247"/>
      <c r="H26" s="90"/>
      <c r="I26" s="120"/>
      <c r="J26" s="247"/>
      <c r="K26" s="90"/>
      <c r="L26" s="120"/>
      <c r="M26" s="247"/>
      <c r="N26" s="90"/>
      <c r="O26" s="120"/>
      <c r="P26" s="247"/>
      <c r="Q26" s="90"/>
      <c r="R26" s="120"/>
      <c r="S26" s="248"/>
      <c r="T26" s="26"/>
    </row>
    <row r="27" spans="1:20" ht="18" customHeight="1" thickBot="1" x14ac:dyDescent="0.2">
      <c r="A27" s="448"/>
      <c r="B27" s="141"/>
      <c r="C27" s="169"/>
      <c r="D27" s="184"/>
      <c r="E27" s="90"/>
      <c r="F27" s="120"/>
      <c r="G27" s="247"/>
      <c r="H27" s="90"/>
      <c r="I27" s="120"/>
      <c r="J27" s="247"/>
      <c r="K27" s="90"/>
      <c r="L27" s="120"/>
      <c r="M27" s="247"/>
      <c r="N27" s="90"/>
      <c r="O27" s="120"/>
      <c r="P27" s="247"/>
      <c r="Q27" s="90"/>
      <c r="R27" s="120"/>
      <c r="S27" s="248"/>
      <c r="T27" s="26"/>
    </row>
    <row r="28" spans="1:20" s="156" customFormat="1" ht="18" customHeight="1" thickTop="1" x14ac:dyDescent="0.15">
      <c r="A28" s="286">
        <f>SUM(C28+F28+I28+L28+O28+R28)</f>
        <v>2350</v>
      </c>
      <c r="B28" s="287" t="s">
        <v>95</v>
      </c>
      <c r="C28" s="288">
        <f>SUM(C21:C27)</f>
        <v>2350</v>
      </c>
      <c r="D28" s="289">
        <f>SUM(D21:D27)</f>
        <v>0</v>
      </c>
      <c r="E28" s="290"/>
      <c r="F28" s="288"/>
      <c r="G28" s="291"/>
      <c r="H28" s="287"/>
      <c r="I28" s="288"/>
      <c r="J28" s="289"/>
      <c r="K28" s="292"/>
      <c r="L28" s="288"/>
      <c r="M28" s="291"/>
      <c r="N28" s="293"/>
      <c r="O28" s="288"/>
      <c r="P28" s="289"/>
      <c r="Q28" s="292"/>
      <c r="R28" s="288"/>
      <c r="S28" s="291"/>
      <c r="T28" s="223"/>
    </row>
    <row r="29" spans="1:20" ht="18" customHeight="1" x14ac:dyDescent="0.15">
      <c r="A29" s="416" t="s">
        <v>404</v>
      </c>
      <c r="B29" s="141" t="s">
        <v>25</v>
      </c>
      <c r="C29" s="169">
        <v>1900</v>
      </c>
      <c r="D29" s="168"/>
      <c r="E29" s="141" t="s">
        <v>669</v>
      </c>
      <c r="F29" s="169">
        <v>600</v>
      </c>
      <c r="G29" s="168"/>
      <c r="H29" s="141" t="s">
        <v>669</v>
      </c>
      <c r="I29" s="169">
        <v>500</v>
      </c>
      <c r="J29" s="168"/>
      <c r="K29" s="141" t="s">
        <v>669</v>
      </c>
      <c r="L29" s="169">
        <v>350</v>
      </c>
      <c r="M29" s="168"/>
      <c r="N29" s="90"/>
      <c r="O29" s="120"/>
      <c r="P29" s="247"/>
      <c r="Q29" s="141" t="s">
        <v>26</v>
      </c>
      <c r="R29" s="169">
        <v>150</v>
      </c>
      <c r="S29" s="186"/>
      <c r="T29" s="26"/>
    </row>
    <row r="30" spans="1:20" ht="18" customHeight="1" x14ac:dyDescent="0.15">
      <c r="A30" s="416"/>
      <c r="B30" s="141" t="s">
        <v>27</v>
      </c>
      <c r="C30" s="169">
        <v>150</v>
      </c>
      <c r="D30" s="168"/>
      <c r="E30" s="141"/>
      <c r="F30" s="151"/>
      <c r="G30" s="249"/>
      <c r="H30" s="90"/>
      <c r="I30" s="218"/>
      <c r="J30" s="246"/>
      <c r="K30" s="90"/>
      <c r="L30" s="218"/>
      <c r="M30" s="246"/>
      <c r="N30" s="90"/>
      <c r="O30" s="120"/>
      <c r="P30" s="247"/>
      <c r="Q30" s="222"/>
      <c r="R30" s="218"/>
      <c r="S30" s="248"/>
      <c r="T30" s="26"/>
    </row>
    <row r="31" spans="1:20" ht="18" customHeight="1" x14ac:dyDescent="0.15">
      <c r="A31" s="416"/>
      <c r="B31" s="141" t="s">
        <v>28</v>
      </c>
      <c r="C31" s="169" t="s">
        <v>492</v>
      </c>
      <c r="D31" s="184"/>
      <c r="E31" s="141"/>
      <c r="F31" s="151"/>
      <c r="G31" s="249"/>
      <c r="H31" s="90"/>
      <c r="I31" s="120"/>
      <c r="J31" s="247"/>
      <c r="K31" s="90"/>
      <c r="L31" s="120"/>
      <c r="M31" s="247"/>
      <c r="N31" s="90"/>
      <c r="O31" s="120"/>
      <c r="P31" s="247"/>
      <c r="Q31" s="90"/>
      <c r="R31" s="120"/>
      <c r="S31" s="248"/>
      <c r="T31" s="26"/>
    </row>
    <row r="32" spans="1:20" ht="18" customHeight="1" x14ac:dyDescent="0.15">
      <c r="A32" s="416"/>
      <c r="B32" s="141" t="s">
        <v>491</v>
      </c>
      <c r="C32" s="169">
        <v>1400</v>
      </c>
      <c r="D32" s="168"/>
      <c r="E32" s="141"/>
      <c r="F32" s="151"/>
      <c r="G32" s="249"/>
      <c r="H32" s="90"/>
      <c r="I32" s="120"/>
      <c r="J32" s="247"/>
      <c r="K32" s="90"/>
      <c r="L32" s="120"/>
      <c r="M32" s="247"/>
      <c r="N32" s="90"/>
      <c r="O32" s="120"/>
      <c r="P32" s="247"/>
      <c r="Q32" s="90"/>
      <c r="R32" s="120"/>
      <c r="S32" s="248"/>
      <c r="T32" s="26"/>
    </row>
    <row r="33" spans="1:20" ht="18" customHeight="1" x14ac:dyDescent="0.15">
      <c r="A33" s="416"/>
      <c r="B33" s="141" t="s">
        <v>29</v>
      </c>
      <c r="C33" s="169">
        <v>450</v>
      </c>
      <c r="D33" s="168"/>
      <c r="E33" s="141"/>
      <c r="F33" s="151"/>
      <c r="G33" s="249"/>
      <c r="H33" s="90"/>
      <c r="I33" s="120"/>
      <c r="J33" s="247"/>
      <c r="K33" s="90"/>
      <c r="L33" s="120"/>
      <c r="M33" s="247"/>
      <c r="N33" s="90"/>
      <c r="O33" s="120"/>
      <c r="P33" s="247"/>
      <c r="Q33" s="90"/>
      <c r="R33" s="120"/>
      <c r="S33" s="248"/>
      <c r="T33" s="26"/>
    </row>
    <row r="34" spans="1:20" ht="18" customHeight="1" x14ac:dyDescent="0.15">
      <c r="A34" s="416"/>
      <c r="B34" s="141" t="s">
        <v>30</v>
      </c>
      <c r="C34" s="169">
        <v>400</v>
      </c>
      <c r="D34" s="168"/>
      <c r="E34" s="141"/>
      <c r="F34" s="151"/>
      <c r="G34" s="249"/>
      <c r="H34" s="90"/>
      <c r="I34" s="120"/>
      <c r="J34" s="247"/>
      <c r="K34" s="90"/>
      <c r="L34" s="120"/>
      <c r="M34" s="247"/>
      <c r="N34" s="90"/>
      <c r="O34" s="120"/>
      <c r="P34" s="247"/>
      <c r="Q34" s="90"/>
      <c r="R34" s="120"/>
      <c r="S34" s="248"/>
      <c r="T34" s="26"/>
    </row>
    <row r="35" spans="1:20" ht="18" customHeight="1" x14ac:dyDescent="0.15">
      <c r="A35" s="416"/>
      <c r="B35" s="141" t="s">
        <v>31</v>
      </c>
      <c r="C35" s="169">
        <v>200</v>
      </c>
      <c r="D35" s="168"/>
      <c r="E35" s="141"/>
      <c r="F35" s="151"/>
      <c r="G35" s="249"/>
      <c r="H35" s="90"/>
      <c r="I35" s="120"/>
      <c r="J35" s="247"/>
      <c r="K35" s="90"/>
      <c r="L35" s="120"/>
      <c r="M35" s="247"/>
      <c r="N35" s="90"/>
      <c r="O35" s="120"/>
      <c r="P35" s="247"/>
      <c r="Q35" s="90"/>
      <c r="R35" s="120"/>
      <c r="S35" s="248"/>
      <c r="T35" s="26"/>
    </row>
    <row r="36" spans="1:20" ht="18" customHeight="1" x14ac:dyDescent="0.15">
      <c r="A36" s="448" t="s">
        <v>508</v>
      </c>
      <c r="B36" s="141" t="s">
        <v>32</v>
      </c>
      <c r="C36" s="169">
        <v>600</v>
      </c>
      <c r="D36" s="168"/>
      <c r="E36" s="141"/>
      <c r="F36" s="151"/>
      <c r="G36" s="249"/>
      <c r="H36" s="90"/>
      <c r="I36" s="120"/>
      <c r="J36" s="247"/>
      <c r="K36" s="90"/>
      <c r="L36" s="120"/>
      <c r="M36" s="247"/>
      <c r="N36" s="90"/>
      <c r="O36" s="120"/>
      <c r="P36" s="247"/>
      <c r="Q36" s="90"/>
      <c r="R36" s="120"/>
      <c r="S36" s="248"/>
      <c r="T36" s="26"/>
    </row>
    <row r="37" spans="1:20" ht="18" customHeight="1" thickBot="1" x14ac:dyDescent="0.2">
      <c r="A37" s="448"/>
      <c r="B37" s="141" t="s">
        <v>33</v>
      </c>
      <c r="C37" s="169">
        <v>450</v>
      </c>
      <c r="D37" s="168"/>
      <c r="E37" s="141" t="s">
        <v>34</v>
      </c>
      <c r="F37" s="169">
        <v>300</v>
      </c>
      <c r="G37" s="168"/>
      <c r="H37" s="90"/>
      <c r="I37" s="120"/>
      <c r="J37" s="247"/>
      <c r="K37" s="90"/>
      <c r="L37" s="120"/>
      <c r="M37" s="247"/>
      <c r="N37" s="90"/>
      <c r="O37" s="120"/>
      <c r="P37" s="247"/>
      <c r="Q37" s="90"/>
      <c r="R37" s="120"/>
      <c r="S37" s="248"/>
      <c r="T37" s="26"/>
    </row>
    <row r="38" spans="1:20" s="156" customFormat="1" ht="18" customHeight="1" thickTop="1" x14ac:dyDescent="0.15">
      <c r="A38" s="286">
        <f>SUM(C38+F38+I38+L38+O38+R38)</f>
        <v>7450</v>
      </c>
      <c r="B38" s="287" t="s">
        <v>95</v>
      </c>
      <c r="C38" s="288">
        <f>SUM(C29:C37)</f>
        <v>5550</v>
      </c>
      <c r="D38" s="289">
        <f>SUM(D29:D37)</f>
        <v>0</v>
      </c>
      <c r="E38" s="290" t="s">
        <v>95</v>
      </c>
      <c r="F38" s="288">
        <f>SUM(F29:F37)</f>
        <v>900</v>
      </c>
      <c r="G38" s="291">
        <f>SUM(G29:G37)</f>
        <v>0</v>
      </c>
      <c r="H38" s="287" t="s">
        <v>95</v>
      </c>
      <c r="I38" s="288">
        <f>SUM(I29:I37)</f>
        <v>500</v>
      </c>
      <c r="J38" s="289">
        <f>SUM(J29:J37)</f>
        <v>0</v>
      </c>
      <c r="K38" s="292" t="s">
        <v>95</v>
      </c>
      <c r="L38" s="288">
        <f>SUM(L29:L37)</f>
        <v>350</v>
      </c>
      <c r="M38" s="291">
        <f>SUM(M29:M37)</f>
        <v>0</v>
      </c>
      <c r="N38" s="293"/>
      <c r="O38" s="288">
        <f>SUM(O29:O37)</f>
        <v>0</v>
      </c>
      <c r="P38" s="289">
        <f>SUM(P29:P37)</f>
        <v>0</v>
      </c>
      <c r="Q38" s="292" t="s">
        <v>95</v>
      </c>
      <c r="R38" s="288">
        <f>SUM(R29:R37)</f>
        <v>150</v>
      </c>
      <c r="S38" s="291">
        <f>SUM(S29:S37)</f>
        <v>0</v>
      </c>
      <c r="T38" s="223"/>
    </row>
    <row r="39" spans="1:20" ht="18" customHeight="1" x14ac:dyDescent="0.15">
      <c r="A39" s="27"/>
      <c r="B39" s="6"/>
      <c r="C39" s="169"/>
      <c r="D39" s="201"/>
      <c r="E39" s="57"/>
      <c r="F39" s="58"/>
      <c r="G39" s="35"/>
      <c r="H39" s="11"/>
      <c r="I39" s="12"/>
      <c r="J39" s="37"/>
      <c r="K39" s="8"/>
      <c r="L39" s="7"/>
      <c r="M39" s="38"/>
      <c r="N39" s="6"/>
      <c r="O39" s="12"/>
      <c r="P39" s="37"/>
      <c r="Q39" s="8"/>
      <c r="R39" s="7"/>
      <c r="S39" s="38"/>
      <c r="T39" s="26"/>
    </row>
    <row r="40" spans="1:20" ht="18" customHeight="1" x14ac:dyDescent="0.15">
      <c r="A40" s="22"/>
      <c r="B40" s="6"/>
      <c r="C40" s="169"/>
      <c r="D40" s="201"/>
      <c r="E40" s="57"/>
      <c r="F40" s="58"/>
      <c r="G40" s="35"/>
      <c r="H40" s="11"/>
      <c r="I40" s="12"/>
      <c r="J40" s="37"/>
      <c r="K40" s="8"/>
      <c r="L40" s="7"/>
      <c r="M40" s="38"/>
      <c r="N40" s="6"/>
      <c r="O40" s="12"/>
      <c r="P40" s="37"/>
      <c r="Q40" s="8"/>
      <c r="R40" s="7"/>
      <c r="S40" s="38"/>
      <c r="T40" s="26"/>
    </row>
    <row r="41" spans="1:20" ht="18" customHeight="1" thickBot="1" x14ac:dyDescent="0.2">
      <c r="A41" s="25"/>
      <c r="B41" s="6"/>
      <c r="C41" s="169"/>
      <c r="D41" s="201"/>
      <c r="E41" s="56"/>
      <c r="F41" s="58"/>
      <c r="G41" s="36"/>
      <c r="H41" s="11"/>
      <c r="I41" s="12"/>
      <c r="J41" s="37"/>
      <c r="K41" s="8"/>
      <c r="L41" s="7"/>
      <c r="M41" s="38"/>
      <c r="N41" s="6"/>
      <c r="O41" s="12"/>
      <c r="P41" s="37"/>
      <c r="Q41" s="8"/>
      <c r="R41" s="7"/>
      <c r="S41" s="38"/>
      <c r="T41" s="26"/>
    </row>
    <row r="42" spans="1:20" s="153" customFormat="1" ht="18" customHeight="1" thickTop="1" x14ac:dyDescent="0.15">
      <c r="A42" s="294">
        <f>SUM(C42+F42+I42+L42+O42+R42)</f>
        <v>16950</v>
      </c>
      <c r="B42" s="295" t="s">
        <v>95</v>
      </c>
      <c r="C42" s="296">
        <f>SUM(C38,C28,C20)</f>
        <v>14250</v>
      </c>
      <c r="D42" s="297">
        <f>SUM(D38,D28,D20)</f>
        <v>0</v>
      </c>
      <c r="E42" s="298" t="s">
        <v>95</v>
      </c>
      <c r="F42" s="296">
        <f>SUM(F38,F28,F20)</f>
        <v>1650</v>
      </c>
      <c r="G42" s="299">
        <f>SUM(G38,G28,G20)</f>
        <v>0</v>
      </c>
      <c r="H42" s="295" t="s">
        <v>95</v>
      </c>
      <c r="I42" s="296">
        <f>SUM(I38,I28,I20)</f>
        <v>500</v>
      </c>
      <c r="J42" s="297">
        <f>SUM(J38,J28,J20)</f>
        <v>0</v>
      </c>
      <c r="K42" s="300" t="s">
        <v>95</v>
      </c>
      <c r="L42" s="296">
        <f>SUM(L38,L28,L20)</f>
        <v>350</v>
      </c>
      <c r="M42" s="299">
        <f>SUM(M38,M28,M20)</f>
        <v>0</v>
      </c>
      <c r="N42" s="301"/>
      <c r="O42" s="296">
        <f>SUM(O38,O28,O20)</f>
        <v>50</v>
      </c>
      <c r="P42" s="297">
        <f>SUM(P38,P28,P20)</f>
        <v>0</v>
      </c>
      <c r="Q42" s="300" t="s">
        <v>95</v>
      </c>
      <c r="R42" s="296">
        <f>SUM(R38,R28,R20)</f>
        <v>150</v>
      </c>
      <c r="S42" s="299">
        <f>SUM(S38,S28,S20)</f>
        <v>0</v>
      </c>
      <c r="T42" s="224"/>
    </row>
    <row r="43" spans="1:20" ht="21.75" customHeight="1" x14ac:dyDescent="0.15">
      <c r="A43" s="26"/>
      <c r="B43" s="26"/>
      <c r="C43" s="26"/>
      <c r="D43" s="26"/>
      <c r="E43" s="26"/>
      <c r="F43" s="26"/>
      <c r="G43" s="26"/>
      <c r="H43" s="26"/>
      <c r="I43" s="26"/>
      <c r="J43" s="26"/>
      <c r="K43" s="26"/>
      <c r="L43" s="26"/>
      <c r="M43" s="26"/>
      <c r="N43" s="26"/>
      <c r="O43" s="26"/>
      <c r="P43" s="26"/>
      <c r="Q43" s="26"/>
      <c r="R43" s="26"/>
      <c r="S43" s="328" t="str">
        <f>市郡別!T42</f>
        <v>2023年7月現在</v>
      </c>
      <c r="T43" s="2"/>
    </row>
    <row r="44" spans="1:20" ht="21.75" customHeight="1" x14ac:dyDescent="0.15">
      <c r="A44" s="2"/>
      <c r="B44" s="2"/>
      <c r="C44" s="2"/>
      <c r="D44" s="264">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OgsnDRIKIQxncoi8SfruKOkOg3FqkfWyRV3gPRHPZx9/qBaIwE2vXfwsOp/6PNkO23vcN/IvVG0IlDHIWNmt3g==" saltValue="ZovT4id9szRTQVQgnMwISg==" spinCount="100000" sheet="1" selectLockedCells="1"/>
  <mergeCells count="22">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 ref="A4:A5"/>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20:D41 D7:D19" xr:uid="{00000000-0002-0000-0800-000000000000}">
      <formula1>C7</formula1>
    </dataValidation>
    <dataValidation type="decimal" operator="lessThanOrEqual" allowBlank="1" showInputMessage="1" showErrorMessage="1" error="部数を超えています" sqref="G14:G15 G19 G8:G11 G18"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C35" sqref="C35"/>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4.1" hidden="1" customHeight="1" x14ac:dyDescent="0.15">
      <c r="A6" s="463" t="s">
        <v>295</v>
      </c>
      <c r="B6" s="24"/>
      <c r="C6" s="19"/>
      <c r="D6" s="39"/>
      <c r="E6" s="19"/>
      <c r="F6" s="19"/>
      <c r="G6" s="39"/>
      <c r="H6" s="19"/>
      <c r="I6" s="19"/>
      <c r="J6" s="39"/>
      <c r="K6" s="19"/>
      <c r="L6" s="19"/>
      <c r="M6" s="39"/>
      <c r="N6" s="19"/>
      <c r="O6" s="19"/>
      <c r="P6" s="39"/>
      <c r="Q6" s="19"/>
      <c r="R6" s="19"/>
      <c r="S6" s="40"/>
      <c r="T6" s="2"/>
    </row>
    <row r="7" spans="1:20" ht="18" customHeight="1" x14ac:dyDescent="0.15">
      <c r="A7" s="432"/>
      <c r="B7" s="141" t="s">
        <v>331</v>
      </c>
      <c r="C7" s="169">
        <v>3850</v>
      </c>
      <c r="D7" s="168"/>
      <c r="E7" s="141" t="s">
        <v>331</v>
      </c>
      <c r="F7" s="169">
        <v>1900</v>
      </c>
      <c r="G7" s="168"/>
      <c r="H7" s="141" t="s">
        <v>332</v>
      </c>
      <c r="I7" s="252" t="s">
        <v>652</v>
      </c>
      <c r="J7" s="184"/>
      <c r="K7" s="141"/>
      <c r="L7" s="252"/>
      <c r="M7" s="184"/>
      <c r="N7" s="141" t="s">
        <v>670</v>
      </c>
      <c r="O7" s="169">
        <v>800</v>
      </c>
      <c r="P7" s="168"/>
      <c r="Q7" s="141" t="s">
        <v>333</v>
      </c>
      <c r="R7" s="252" t="s">
        <v>652</v>
      </c>
      <c r="S7" s="250"/>
      <c r="T7" s="2"/>
    </row>
    <row r="8" spans="1:20" ht="18" customHeight="1" x14ac:dyDescent="0.15">
      <c r="A8" s="432"/>
      <c r="B8" s="141" t="s">
        <v>555</v>
      </c>
      <c r="C8" s="169">
        <v>1200</v>
      </c>
      <c r="D8" s="168"/>
      <c r="E8" s="141"/>
      <c r="F8" s="169"/>
      <c r="G8" s="184"/>
      <c r="H8" s="141" t="s">
        <v>334</v>
      </c>
      <c r="I8" s="252" t="s">
        <v>652</v>
      </c>
      <c r="J8" s="184"/>
      <c r="K8" s="141"/>
      <c r="L8" s="252"/>
      <c r="M8" s="184"/>
      <c r="N8" s="141"/>
      <c r="O8" s="169"/>
      <c r="P8" s="184"/>
      <c r="Q8" s="141" t="s">
        <v>654</v>
      </c>
      <c r="R8" s="169">
        <v>50</v>
      </c>
      <c r="S8" s="186"/>
      <c r="T8" s="2"/>
    </row>
    <row r="9" spans="1:20" ht="18" customHeight="1" x14ac:dyDescent="0.15">
      <c r="A9" s="432"/>
      <c r="B9" s="141"/>
      <c r="C9" s="252"/>
      <c r="D9" s="184"/>
      <c r="E9" s="141" t="s">
        <v>35</v>
      </c>
      <c r="F9" s="169">
        <v>100</v>
      </c>
      <c r="G9" s="168"/>
      <c r="H9" s="141"/>
      <c r="I9" s="169"/>
      <c r="J9" s="184"/>
      <c r="K9" s="141"/>
      <c r="L9" s="169"/>
      <c r="M9" s="184"/>
      <c r="N9" s="141"/>
      <c r="O9" s="169"/>
      <c r="P9" s="184"/>
      <c r="Q9" s="90" t="s">
        <v>565</v>
      </c>
      <c r="R9" s="169">
        <v>250</v>
      </c>
      <c r="S9" s="186"/>
      <c r="T9" s="2"/>
    </row>
    <row r="10" spans="1:20" ht="18" customHeight="1" x14ac:dyDescent="0.15">
      <c r="A10" s="432"/>
      <c r="B10" s="141" t="s">
        <v>334</v>
      </c>
      <c r="C10" s="169">
        <v>2150</v>
      </c>
      <c r="D10" s="168"/>
      <c r="E10" s="141" t="s">
        <v>335</v>
      </c>
      <c r="F10" s="169">
        <v>100</v>
      </c>
      <c r="G10" s="168"/>
      <c r="H10" s="141"/>
      <c r="I10" s="169"/>
      <c r="J10" s="184"/>
      <c r="K10" s="141"/>
      <c r="L10" s="169"/>
      <c r="M10" s="184"/>
      <c r="N10" s="141"/>
      <c r="O10" s="169"/>
      <c r="P10" s="184"/>
      <c r="Q10" s="141" t="s">
        <v>655</v>
      </c>
      <c r="R10" s="169">
        <v>100</v>
      </c>
      <c r="S10" s="186"/>
      <c r="T10" s="2"/>
    </row>
    <row r="11" spans="1:20" ht="18" customHeight="1" x14ac:dyDescent="0.15">
      <c r="A11" s="432"/>
      <c r="B11" s="141" t="s">
        <v>36</v>
      </c>
      <c r="C11" s="169">
        <v>2900</v>
      </c>
      <c r="D11" s="168"/>
      <c r="E11" s="141"/>
      <c r="F11" s="169"/>
      <c r="G11" s="184"/>
      <c r="H11" s="141"/>
      <c r="I11" s="169"/>
      <c r="J11" s="184"/>
      <c r="K11" s="141"/>
      <c r="L11" s="169"/>
      <c r="M11" s="184"/>
      <c r="N11" s="141"/>
      <c r="O11" s="169"/>
      <c r="P11" s="184"/>
      <c r="Q11" s="140" t="s">
        <v>653</v>
      </c>
      <c r="R11" s="169">
        <v>150</v>
      </c>
      <c r="S11" s="186"/>
      <c r="T11" s="2"/>
    </row>
    <row r="12" spans="1:20" ht="18" customHeight="1" x14ac:dyDescent="0.15">
      <c r="A12" s="432"/>
      <c r="B12" s="141"/>
      <c r="C12" s="169"/>
      <c r="D12" s="184"/>
      <c r="E12" s="141"/>
      <c r="F12" s="169"/>
      <c r="G12" s="184"/>
      <c r="H12" s="141"/>
      <c r="I12" s="169"/>
      <c r="J12" s="184"/>
      <c r="K12" s="141"/>
      <c r="L12" s="169"/>
      <c r="M12" s="184"/>
      <c r="N12" s="141"/>
      <c r="O12" s="169"/>
      <c r="P12" s="184"/>
      <c r="Q12" s="90"/>
      <c r="R12" s="218"/>
      <c r="S12" s="250"/>
      <c r="T12" s="2"/>
    </row>
    <row r="13" spans="1:20" ht="18" customHeight="1" x14ac:dyDescent="0.15">
      <c r="A13" s="432"/>
      <c r="B13" s="141"/>
      <c r="C13" s="169"/>
      <c r="D13" s="184"/>
      <c r="E13" s="141"/>
      <c r="F13" s="169"/>
      <c r="G13" s="184"/>
      <c r="H13" s="141"/>
      <c r="I13" s="169"/>
      <c r="J13" s="184"/>
      <c r="K13" s="141"/>
      <c r="L13" s="169"/>
      <c r="M13" s="184"/>
      <c r="N13" s="141"/>
      <c r="O13" s="169"/>
      <c r="P13" s="184"/>
      <c r="Q13" s="90"/>
      <c r="R13" s="218"/>
      <c r="S13" s="250"/>
      <c r="T13" s="2"/>
    </row>
    <row r="14" spans="1:20" ht="18" customHeight="1" x14ac:dyDescent="0.15">
      <c r="A14" s="432"/>
      <c r="B14" s="141"/>
      <c r="C14" s="169"/>
      <c r="D14" s="184"/>
      <c r="E14" s="141"/>
      <c r="F14" s="169"/>
      <c r="G14" s="184"/>
      <c r="H14" s="141"/>
      <c r="I14" s="169"/>
      <c r="J14" s="184"/>
      <c r="K14" s="141"/>
      <c r="L14" s="169"/>
      <c r="M14" s="184"/>
      <c r="N14" s="141"/>
      <c r="O14" s="169"/>
      <c r="P14" s="184"/>
      <c r="Q14" s="90"/>
      <c r="R14" s="218"/>
      <c r="S14" s="250"/>
      <c r="T14" s="2"/>
    </row>
    <row r="15" spans="1:20" ht="18" customHeight="1" x14ac:dyDescent="0.15">
      <c r="A15" s="432"/>
      <c r="B15" s="141"/>
      <c r="C15" s="169"/>
      <c r="D15" s="184"/>
      <c r="E15" s="141"/>
      <c r="F15" s="169"/>
      <c r="G15" s="184"/>
      <c r="H15" s="141"/>
      <c r="I15" s="169"/>
      <c r="J15" s="184"/>
      <c r="K15" s="141"/>
      <c r="L15" s="169"/>
      <c r="M15" s="184"/>
      <c r="N15" s="141"/>
      <c r="O15" s="169"/>
      <c r="P15" s="184"/>
      <c r="Q15" s="90"/>
      <c r="R15" s="218"/>
      <c r="S15" s="250"/>
      <c r="T15" s="2"/>
    </row>
    <row r="16" spans="1:20" ht="18" customHeight="1" x14ac:dyDescent="0.15">
      <c r="A16" s="464" t="s">
        <v>509</v>
      </c>
      <c r="B16" s="141"/>
      <c r="C16" s="169"/>
      <c r="D16" s="184"/>
      <c r="E16" s="141"/>
      <c r="F16" s="169"/>
      <c r="G16" s="184"/>
      <c r="H16" s="141"/>
      <c r="I16" s="169"/>
      <c r="J16" s="184"/>
      <c r="K16" s="141"/>
      <c r="L16" s="169"/>
      <c r="M16" s="184"/>
      <c r="N16" s="141"/>
      <c r="O16" s="169"/>
      <c r="P16" s="184"/>
      <c r="Q16" s="90"/>
      <c r="R16" s="218"/>
      <c r="S16" s="250"/>
      <c r="T16" s="2"/>
    </row>
    <row r="17" spans="1:20" ht="18" customHeight="1" x14ac:dyDescent="0.15">
      <c r="A17" s="465"/>
      <c r="B17" s="270"/>
      <c r="C17" s="273"/>
      <c r="D17" s="272"/>
      <c r="E17" s="270"/>
      <c r="F17" s="273"/>
      <c r="G17" s="272"/>
      <c r="H17" s="270"/>
      <c r="I17" s="273"/>
      <c r="J17" s="272"/>
      <c r="K17" s="270"/>
      <c r="L17" s="273"/>
      <c r="M17" s="272"/>
      <c r="N17" s="270"/>
      <c r="O17" s="273"/>
      <c r="P17" s="272"/>
      <c r="Q17" s="279"/>
      <c r="R17" s="280"/>
      <c r="S17" s="281"/>
      <c r="T17" s="2"/>
    </row>
    <row r="18" spans="1:20" ht="18" customHeight="1" x14ac:dyDescent="0.15">
      <c r="A18" s="420" t="s">
        <v>405</v>
      </c>
      <c r="B18" s="140" t="s">
        <v>336</v>
      </c>
      <c r="C18" s="167">
        <v>1600</v>
      </c>
      <c r="D18" s="168"/>
      <c r="E18" s="140" t="s">
        <v>37</v>
      </c>
      <c r="F18" s="167">
        <v>700</v>
      </c>
      <c r="G18" s="168"/>
      <c r="H18" s="140" t="s">
        <v>337</v>
      </c>
      <c r="I18" s="337" t="s">
        <v>652</v>
      </c>
      <c r="J18" s="184"/>
      <c r="K18" s="140"/>
      <c r="L18" s="167"/>
      <c r="M18" s="184"/>
      <c r="N18" s="140"/>
      <c r="O18" s="167"/>
      <c r="P18" s="184"/>
      <c r="Q18" s="140" t="s">
        <v>530</v>
      </c>
      <c r="R18" s="167">
        <v>100</v>
      </c>
      <c r="S18" s="335"/>
      <c r="T18" s="2"/>
    </row>
    <row r="19" spans="1:20" ht="18" customHeight="1" x14ac:dyDescent="0.15">
      <c r="A19" s="420"/>
      <c r="B19" s="141" t="s">
        <v>338</v>
      </c>
      <c r="C19" s="169">
        <v>2050</v>
      </c>
      <c r="D19" s="168"/>
      <c r="E19" s="141"/>
      <c r="F19" s="169"/>
      <c r="G19" s="184"/>
      <c r="H19" s="141"/>
      <c r="I19" s="169"/>
      <c r="J19" s="184"/>
      <c r="K19" s="141"/>
      <c r="L19" s="169"/>
      <c r="M19" s="184"/>
      <c r="N19" s="141"/>
      <c r="O19" s="169"/>
      <c r="P19" s="184"/>
      <c r="Q19" s="90"/>
      <c r="R19" s="218"/>
      <c r="S19" s="250"/>
      <c r="T19" s="2"/>
    </row>
    <row r="20" spans="1:20" ht="18" customHeight="1" x14ac:dyDescent="0.15">
      <c r="A20" s="420"/>
      <c r="B20" s="141" t="s">
        <v>339</v>
      </c>
      <c r="C20" s="169">
        <v>1900</v>
      </c>
      <c r="D20" s="168"/>
      <c r="E20" s="141"/>
      <c r="F20" s="169"/>
      <c r="G20" s="184"/>
      <c r="H20" s="141"/>
      <c r="I20" s="169"/>
      <c r="J20" s="184"/>
      <c r="K20" s="141"/>
      <c r="L20" s="169"/>
      <c r="M20" s="184"/>
      <c r="N20" s="141"/>
      <c r="O20" s="169"/>
      <c r="P20" s="184"/>
      <c r="Q20" s="90"/>
      <c r="R20" s="218"/>
      <c r="S20" s="250"/>
      <c r="T20" s="2"/>
    </row>
    <row r="21" spans="1:20" ht="18" customHeight="1" x14ac:dyDescent="0.15">
      <c r="A21" s="420"/>
      <c r="B21" s="141" t="s">
        <v>340</v>
      </c>
      <c r="C21" s="169">
        <v>1150</v>
      </c>
      <c r="D21" s="168"/>
      <c r="E21" s="141" t="s">
        <v>341</v>
      </c>
      <c r="F21" s="169">
        <v>250</v>
      </c>
      <c r="G21" s="168"/>
      <c r="H21" s="141"/>
      <c r="I21" s="169"/>
      <c r="J21" s="184"/>
      <c r="K21" s="141"/>
      <c r="L21" s="169"/>
      <c r="M21" s="184"/>
      <c r="N21" s="141"/>
      <c r="O21" s="169"/>
      <c r="P21" s="184"/>
      <c r="Q21" s="90"/>
      <c r="R21" s="218"/>
      <c r="S21" s="250"/>
      <c r="T21" s="2"/>
    </row>
    <row r="22" spans="1:20" ht="18" customHeight="1" x14ac:dyDescent="0.15">
      <c r="A22" s="420"/>
      <c r="B22" s="141" t="s">
        <v>342</v>
      </c>
      <c r="C22" s="340" t="s">
        <v>553</v>
      </c>
      <c r="D22" s="184"/>
      <c r="E22" s="141"/>
      <c r="F22" s="169"/>
      <c r="G22" s="184"/>
      <c r="H22" s="141"/>
      <c r="I22" s="169"/>
      <c r="J22" s="184"/>
      <c r="K22" s="141"/>
      <c r="L22" s="169"/>
      <c r="M22" s="184"/>
      <c r="N22" s="141"/>
      <c r="O22" s="169"/>
      <c r="P22" s="184"/>
      <c r="Q22" s="90"/>
      <c r="R22" s="218"/>
      <c r="S22" s="250"/>
      <c r="T22" s="2"/>
    </row>
    <row r="23" spans="1:20" ht="18" customHeight="1" x14ac:dyDescent="0.15">
      <c r="A23" s="420"/>
      <c r="B23" s="141" t="s">
        <v>343</v>
      </c>
      <c r="C23" s="340" t="s">
        <v>553</v>
      </c>
      <c r="D23" s="184"/>
      <c r="E23" s="141"/>
      <c r="F23" s="169"/>
      <c r="G23" s="184"/>
      <c r="H23" s="141"/>
      <c r="I23" s="169"/>
      <c r="J23" s="184"/>
      <c r="K23" s="141"/>
      <c r="L23" s="169"/>
      <c r="M23" s="184"/>
      <c r="N23" s="141"/>
      <c r="O23" s="169"/>
      <c r="P23" s="184"/>
      <c r="Q23" s="90"/>
      <c r="R23" s="218"/>
      <c r="S23" s="250"/>
      <c r="T23" s="2"/>
    </row>
    <row r="24" spans="1:20" ht="18" customHeight="1" x14ac:dyDescent="0.15">
      <c r="A24" s="420"/>
      <c r="B24" s="141" t="s">
        <v>344</v>
      </c>
      <c r="C24" s="169">
        <v>550</v>
      </c>
      <c r="D24" s="168"/>
      <c r="E24" s="141"/>
      <c r="F24" s="169"/>
      <c r="G24" s="184"/>
      <c r="H24" s="141"/>
      <c r="I24" s="169"/>
      <c r="J24" s="184"/>
      <c r="K24" s="141"/>
      <c r="L24" s="169"/>
      <c r="M24" s="184"/>
      <c r="N24" s="141"/>
      <c r="O24" s="169"/>
      <c r="P24" s="184"/>
      <c r="Q24" s="90"/>
      <c r="R24" s="218"/>
      <c r="S24" s="250"/>
      <c r="T24" s="2"/>
    </row>
    <row r="25" spans="1:20" ht="18" customHeight="1" x14ac:dyDescent="0.15">
      <c r="A25" s="448" t="s">
        <v>508</v>
      </c>
      <c r="B25" s="141" t="s">
        <v>35</v>
      </c>
      <c r="C25" s="169">
        <v>1450</v>
      </c>
      <c r="D25" s="168"/>
      <c r="E25" s="141" t="s">
        <v>626</v>
      </c>
      <c r="F25" s="169">
        <v>350</v>
      </c>
      <c r="G25" s="168"/>
      <c r="H25" s="141"/>
      <c r="I25" s="169"/>
      <c r="J25" s="184"/>
      <c r="K25" s="141"/>
      <c r="L25" s="169"/>
      <c r="M25" s="184"/>
      <c r="N25" s="141"/>
      <c r="O25" s="169"/>
      <c r="P25" s="184"/>
      <c r="Q25" s="141" t="s">
        <v>345</v>
      </c>
      <c r="R25" s="169">
        <v>50</v>
      </c>
      <c r="S25" s="186"/>
      <c r="T25" s="2"/>
    </row>
    <row r="26" spans="1:20" ht="18" customHeight="1" thickBot="1" x14ac:dyDescent="0.2">
      <c r="A26" s="448"/>
      <c r="B26" s="141" t="s">
        <v>38</v>
      </c>
      <c r="C26" s="169" t="s">
        <v>569</v>
      </c>
      <c r="D26" s="184"/>
      <c r="E26" s="141"/>
      <c r="F26" s="169"/>
      <c r="G26" s="184"/>
      <c r="H26" s="141"/>
      <c r="I26" s="169"/>
      <c r="J26" s="184"/>
      <c r="K26" s="141"/>
      <c r="L26" s="169"/>
      <c r="M26" s="184"/>
      <c r="N26" s="141"/>
      <c r="O26" s="169"/>
      <c r="P26" s="184"/>
      <c r="Q26" s="90"/>
      <c r="R26" s="218"/>
      <c r="S26" s="250"/>
      <c r="T26" s="2"/>
    </row>
    <row r="27" spans="1:20" s="156" customFormat="1" ht="18" customHeight="1" thickTop="1" x14ac:dyDescent="0.15">
      <c r="A27" s="286">
        <f>SUM(C27+F27+I27+L27+O27+R27)</f>
        <v>23700</v>
      </c>
      <c r="B27" s="287" t="s">
        <v>95</v>
      </c>
      <c r="C27" s="288">
        <f>SUM(C7:C26)</f>
        <v>18800</v>
      </c>
      <c r="D27" s="289">
        <f>SUM(D7:D26)</f>
        <v>0</v>
      </c>
      <c r="E27" s="290" t="s">
        <v>95</v>
      </c>
      <c r="F27" s="288">
        <f>SUM(F7:F26)</f>
        <v>3400</v>
      </c>
      <c r="G27" s="291">
        <f>SUM(G7:G26)</f>
        <v>0</v>
      </c>
      <c r="H27" s="287" t="s">
        <v>95</v>
      </c>
      <c r="I27" s="288">
        <f>SUM(I7:I26)</f>
        <v>0</v>
      </c>
      <c r="J27" s="289">
        <f>SUM(J7:J26)</f>
        <v>0</v>
      </c>
      <c r="K27" s="292" t="s">
        <v>95</v>
      </c>
      <c r="L27" s="288">
        <f>SUM(L7:L26)</f>
        <v>0</v>
      </c>
      <c r="M27" s="291">
        <f>SUM(M7:M26)</f>
        <v>0</v>
      </c>
      <c r="N27" s="293" t="s">
        <v>95</v>
      </c>
      <c r="O27" s="288">
        <f>SUM(O7:O26)</f>
        <v>800</v>
      </c>
      <c r="P27" s="289">
        <f>SUM(P7:P26)</f>
        <v>0</v>
      </c>
      <c r="Q27" s="292" t="s">
        <v>95</v>
      </c>
      <c r="R27" s="288">
        <f>SUM(R7:R26)</f>
        <v>700</v>
      </c>
      <c r="S27" s="291">
        <f>SUM(S7:S26)</f>
        <v>0</v>
      </c>
      <c r="T27" s="157"/>
    </row>
    <row r="28" spans="1:20" ht="18" customHeight="1" x14ac:dyDescent="0.15">
      <c r="A28" s="462" t="s">
        <v>406</v>
      </c>
      <c r="B28" s="141" t="s">
        <v>346</v>
      </c>
      <c r="C28" s="169">
        <v>1400</v>
      </c>
      <c r="D28" s="168"/>
      <c r="E28" s="141" t="s">
        <v>346</v>
      </c>
      <c r="F28" s="169">
        <v>350</v>
      </c>
      <c r="G28" s="168"/>
      <c r="H28" s="90"/>
      <c r="I28" s="218"/>
      <c r="J28" s="246"/>
      <c r="K28" s="90"/>
      <c r="L28" s="218"/>
      <c r="M28" s="246"/>
      <c r="N28" s="90"/>
      <c r="O28" s="218"/>
      <c r="P28" s="246"/>
      <c r="Q28" s="141" t="s">
        <v>39</v>
      </c>
      <c r="R28" s="169">
        <v>50</v>
      </c>
      <c r="S28" s="186"/>
      <c r="T28" s="2"/>
    </row>
    <row r="29" spans="1:20" ht="18" customHeight="1" x14ac:dyDescent="0.15">
      <c r="A29" s="462"/>
      <c r="B29" s="141" t="s">
        <v>347</v>
      </c>
      <c r="C29" s="169">
        <v>550</v>
      </c>
      <c r="D29" s="168"/>
      <c r="E29" s="141"/>
      <c r="F29" s="169"/>
      <c r="G29" s="184"/>
      <c r="H29" s="90"/>
      <c r="I29" s="218"/>
      <c r="J29" s="246"/>
      <c r="K29" s="90"/>
      <c r="L29" s="218"/>
      <c r="M29" s="246"/>
      <c r="N29" s="90"/>
      <c r="O29" s="218"/>
      <c r="P29" s="246"/>
      <c r="Q29" s="90"/>
      <c r="R29" s="218"/>
      <c r="S29" s="250"/>
      <c r="T29" s="2"/>
    </row>
    <row r="30" spans="1:20" ht="18" customHeight="1" x14ac:dyDescent="0.15">
      <c r="A30" s="448" t="s">
        <v>508</v>
      </c>
      <c r="B30" s="141" t="s">
        <v>558</v>
      </c>
      <c r="C30" s="169">
        <v>1400</v>
      </c>
      <c r="D30" s="168"/>
      <c r="E30" s="141"/>
      <c r="F30" s="169"/>
      <c r="G30" s="184"/>
      <c r="H30" s="90"/>
      <c r="I30" s="218"/>
      <c r="J30" s="246"/>
      <c r="K30" s="90"/>
      <c r="L30" s="218"/>
      <c r="M30" s="246"/>
      <c r="N30" s="90"/>
      <c r="O30" s="218"/>
      <c r="P30" s="246"/>
      <c r="Q30" s="90"/>
      <c r="R30" s="218"/>
      <c r="S30" s="250"/>
      <c r="T30" s="2"/>
    </row>
    <row r="31" spans="1:20" ht="18" customHeight="1" thickBot="1" x14ac:dyDescent="0.2">
      <c r="A31" s="448"/>
      <c r="B31" s="141" t="s">
        <v>348</v>
      </c>
      <c r="C31" s="169" t="s">
        <v>559</v>
      </c>
      <c r="D31" s="184"/>
      <c r="E31" s="141"/>
      <c r="F31" s="169"/>
      <c r="G31" s="184"/>
      <c r="H31" s="90"/>
      <c r="I31" s="218"/>
      <c r="J31" s="246"/>
      <c r="K31" s="90"/>
      <c r="L31" s="218"/>
      <c r="M31" s="246"/>
      <c r="N31" s="90"/>
      <c r="O31" s="218"/>
      <c r="P31" s="246"/>
      <c r="Q31" s="90"/>
      <c r="R31" s="218"/>
      <c r="S31" s="250"/>
      <c r="T31" s="2"/>
    </row>
    <row r="32" spans="1:20" s="156" customFormat="1" ht="18" customHeight="1" thickTop="1" x14ac:dyDescent="0.15">
      <c r="A32" s="286">
        <f>SUM(C32+F32+I32+L32+O32+R32)</f>
        <v>3750</v>
      </c>
      <c r="B32" s="287" t="s">
        <v>95</v>
      </c>
      <c r="C32" s="288">
        <f>SUM(C28:C31)</f>
        <v>3350</v>
      </c>
      <c r="D32" s="289">
        <f>SUM(D28:D31)</f>
        <v>0</v>
      </c>
      <c r="E32" s="290" t="s">
        <v>95</v>
      </c>
      <c r="F32" s="288">
        <f>SUM(F28:F31)</f>
        <v>350</v>
      </c>
      <c r="G32" s="291">
        <f>SUM(G28:G31)</f>
        <v>0</v>
      </c>
      <c r="H32" s="287"/>
      <c r="I32" s="288"/>
      <c r="J32" s="289"/>
      <c r="K32" s="292"/>
      <c r="L32" s="288"/>
      <c r="M32" s="291"/>
      <c r="N32" s="293"/>
      <c r="O32" s="288"/>
      <c r="P32" s="289"/>
      <c r="Q32" s="292" t="s">
        <v>95</v>
      </c>
      <c r="R32" s="288">
        <f>SUM(R28:R31)</f>
        <v>50</v>
      </c>
      <c r="S32" s="291">
        <f>SUM(S28:S31)</f>
        <v>0</v>
      </c>
      <c r="T32" s="157"/>
    </row>
    <row r="33" spans="1:20" ht="18" customHeight="1" x14ac:dyDescent="0.15">
      <c r="A33" s="416" t="s">
        <v>407</v>
      </c>
      <c r="B33" s="141" t="s">
        <v>349</v>
      </c>
      <c r="C33" s="169">
        <v>1700</v>
      </c>
      <c r="D33" s="168"/>
      <c r="E33" s="90"/>
      <c r="F33" s="218"/>
      <c r="G33" s="246"/>
      <c r="H33" s="90"/>
      <c r="I33" s="218"/>
      <c r="J33" s="246"/>
      <c r="K33" s="90"/>
      <c r="L33" s="218"/>
      <c r="M33" s="246"/>
      <c r="N33" s="90"/>
      <c r="O33" s="218"/>
      <c r="P33" s="246"/>
      <c r="Q33" s="90"/>
      <c r="R33" s="218"/>
      <c r="S33" s="250"/>
      <c r="T33" s="2"/>
    </row>
    <row r="34" spans="1:20" ht="18" customHeight="1" x14ac:dyDescent="0.15">
      <c r="A34" s="416"/>
      <c r="B34" s="141" t="s">
        <v>350</v>
      </c>
      <c r="C34" s="169" t="s">
        <v>587</v>
      </c>
      <c r="D34" s="184"/>
      <c r="E34" s="90"/>
      <c r="F34" s="218"/>
      <c r="G34" s="246"/>
      <c r="H34" s="90"/>
      <c r="I34" s="218"/>
      <c r="J34" s="246"/>
      <c r="K34" s="90"/>
      <c r="L34" s="218"/>
      <c r="M34" s="246"/>
      <c r="N34" s="90"/>
      <c r="O34" s="218"/>
      <c r="P34" s="246"/>
      <c r="Q34" s="90"/>
      <c r="R34" s="218"/>
      <c r="S34" s="250"/>
      <c r="T34" s="2"/>
    </row>
    <row r="35" spans="1:20" ht="18" customHeight="1" x14ac:dyDescent="0.15">
      <c r="A35" s="416"/>
      <c r="B35" s="141" t="s">
        <v>351</v>
      </c>
      <c r="C35" s="169">
        <v>600</v>
      </c>
      <c r="D35" s="168"/>
      <c r="E35" s="90"/>
      <c r="F35" s="218"/>
      <c r="G35" s="246"/>
      <c r="H35" s="90"/>
      <c r="I35" s="218"/>
      <c r="J35" s="246"/>
      <c r="K35" s="90"/>
      <c r="L35" s="218"/>
      <c r="M35" s="246"/>
      <c r="N35" s="90"/>
      <c r="O35" s="218"/>
      <c r="P35" s="246"/>
      <c r="Q35" s="90"/>
      <c r="R35" s="218"/>
      <c r="S35" s="250"/>
      <c r="T35" s="2"/>
    </row>
    <row r="36" spans="1:20" ht="18" customHeight="1" x14ac:dyDescent="0.15">
      <c r="A36" s="416"/>
      <c r="B36" s="141" t="s">
        <v>352</v>
      </c>
      <c r="C36" s="340" t="s">
        <v>699</v>
      </c>
      <c r="D36" s="184"/>
      <c r="E36" s="90"/>
      <c r="F36" s="218"/>
      <c r="G36" s="246"/>
      <c r="H36" s="90"/>
      <c r="I36" s="218"/>
      <c r="J36" s="246"/>
      <c r="K36" s="90"/>
      <c r="L36" s="218"/>
      <c r="M36" s="246"/>
      <c r="N36" s="90"/>
      <c r="O36" s="218"/>
      <c r="P36" s="246"/>
      <c r="Q36" s="90"/>
      <c r="R36" s="218"/>
      <c r="S36" s="250"/>
      <c r="T36" s="2"/>
    </row>
    <row r="37" spans="1:20" ht="18" customHeight="1" x14ac:dyDescent="0.15">
      <c r="A37" s="416"/>
      <c r="B37" s="141" t="s">
        <v>353</v>
      </c>
      <c r="C37" s="169" t="s">
        <v>523</v>
      </c>
      <c r="D37" s="184"/>
      <c r="E37" s="90"/>
      <c r="F37" s="218"/>
      <c r="G37" s="246"/>
      <c r="H37" s="90"/>
      <c r="I37" s="218"/>
      <c r="J37" s="246"/>
      <c r="K37" s="90"/>
      <c r="L37" s="218"/>
      <c r="M37" s="246"/>
      <c r="N37" s="90"/>
      <c r="O37" s="218"/>
      <c r="P37" s="246"/>
      <c r="Q37" s="90"/>
      <c r="R37" s="218"/>
      <c r="S37" s="250"/>
      <c r="T37" s="2"/>
    </row>
    <row r="38" spans="1:20" ht="18" customHeight="1" x14ac:dyDescent="0.15">
      <c r="A38" s="416"/>
      <c r="B38" s="141" t="s">
        <v>354</v>
      </c>
      <c r="C38" s="169" t="s">
        <v>523</v>
      </c>
      <c r="D38" s="184"/>
      <c r="E38" s="90"/>
      <c r="F38" s="218"/>
      <c r="G38" s="246"/>
      <c r="H38" s="90"/>
      <c r="I38" s="218"/>
      <c r="J38" s="246"/>
      <c r="K38" s="90"/>
      <c r="L38" s="218"/>
      <c r="M38" s="246"/>
      <c r="N38" s="90"/>
      <c r="O38" s="218"/>
      <c r="P38" s="246"/>
      <c r="Q38" s="90"/>
      <c r="R38" s="218"/>
      <c r="S38" s="250"/>
      <c r="T38" s="2"/>
    </row>
    <row r="39" spans="1:20" ht="18" customHeight="1" x14ac:dyDescent="0.15">
      <c r="A39" s="416"/>
      <c r="B39" s="141" t="s">
        <v>355</v>
      </c>
      <c r="C39" s="169">
        <v>1150</v>
      </c>
      <c r="D39" s="168"/>
      <c r="E39" s="90"/>
      <c r="F39" s="218"/>
      <c r="G39" s="246"/>
      <c r="H39" s="90"/>
      <c r="I39" s="218"/>
      <c r="J39" s="246"/>
      <c r="K39" s="90"/>
      <c r="L39" s="218"/>
      <c r="M39" s="246"/>
      <c r="N39" s="90"/>
      <c r="O39" s="218"/>
      <c r="P39" s="246"/>
      <c r="Q39" s="90"/>
      <c r="R39" s="218"/>
      <c r="S39" s="250"/>
      <c r="T39" s="2"/>
    </row>
    <row r="40" spans="1:20" ht="18" customHeight="1" x14ac:dyDescent="0.15">
      <c r="A40" s="416"/>
      <c r="B40" s="141" t="s">
        <v>562</v>
      </c>
      <c r="C40" s="169">
        <v>850</v>
      </c>
      <c r="D40" s="168"/>
      <c r="E40" s="141" t="s">
        <v>355</v>
      </c>
      <c r="F40" s="169">
        <v>50</v>
      </c>
      <c r="G40" s="168"/>
      <c r="H40" s="90"/>
      <c r="I40" s="218"/>
      <c r="J40" s="246"/>
      <c r="K40" s="90"/>
      <c r="L40" s="218"/>
      <c r="M40" s="246"/>
      <c r="N40" s="90"/>
      <c r="O40" s="218"/>
      <c r="P40" s="246"/>
      <c r="Q40" s="90"/>
      <c r="R40" s="218"/>
      <c r="S40" s="250"/>
      <c r="T40" s="2"/>
    </row>
    <row r="41" spans="1:20" ht="18" customHeight="1" x14ac:dyDescent="0.15">
      <c r="A41" s="448" t="s">
        <v>508</v>
      </c>
      <c r="B41" s="141"/>
      <c r="C41" s="252"/>
      <c r="D41" s="184"/>
      <c r="E41" s="90"/>
      <c r="F41" s="218"/>
      <c r="G41" s="246"/>
      <c r="H41" s="90"/>
      <c r="I41" s="218"/>
      <c r="J41" s="246"/>
      <c r="K41" s="90"/>
      <c r="L41" s="218"/>
      <c r="M41" s="246"/>
      <c r="N41" s="90"/>
      <c r="O41" s="218"/>
      <c r="P41" s="246"/>
      <c r="Q41" s="90"/>
      <c r="R41" s="218"/>
      <c r="S41" s="250"/>
      <c r="T41" s="2"/>
    </row>
    <row r="42" spans="1:20" ht="18" customHeight="1" thickBot="1" x14ac:dyDescent="0.2">
      <c r="A42" s="448"/>
      <c r="B42" s="141"/>
      <c r="C42" s="252"/>
      <c r="D42" s="184"/>
      <c r="E42" s="90"/>
      <c r="F42" s="218"/>
      <c r="G42" s="246"/>
      <c r="H42" s="90"/>
      <c r="I42" s="218"/>
      <c r="J42" s="246"/>
      <c r="K42" s="90"/>
      <c r="L42" s="218"/>
      <c r="M42" s="246"/>
      <c r="N42" s="90"/>
      <c r="O42" s="218"/>
      <c r="P42" s="246"/>
      <c r="Q42" s="90"/>
      <c r="R42" s="218"/>
      <c r="S42" s="250"/>
      <c r="T42" s="2"/>
    </row>
    <row r="43" spans="1:20" s="156" customFormat="1" ht="18" customHeight="1" thickTop="1" x14ac:dyDescent="0.15">
      <c r="A43" s="286">
        <f>SUM(C43+F43+I43+L43+O43+R43)</f>
        <v>4350</v>
      </c>
      <c r="B43" s="287" t="s">
        <v>95</v>
      </c>
      <c r="C43" s="288">
        <f>SUM(C33:C42)</f>
        <v>4300</v>
      </c>
      <c r="D43" s="289">
        <f>SUM(D33:D42)</f>
        <v>0</v>
      </c>
      <c r="E43" s="290" t="s">
        <v>95</v>
      </c>
      <c r="F43" s="288">
        <f>SUM(F33:F42)</f>
        <v>50</v>
      </c>
      <c r="G43" s="291">
        <f>SUM(G33:G42)</f>
        <v>0</v>
      </c>
      <c r="H43" s="287"/>
      <c r="I43" s="288"/>
      <c r="J43" s="289"/>
      <c r="K43" s="292"/>
      <c r="L43" s="288"/>
      <c r="M43" s="291"/>
      <c r="N43" s="293"/>
      <c r="O43" s="288"/>
      <c r="P43" s="289"/>
      <c r="Q43" s="292"/>
      <c r="R43" s="288"/>
      <c r="S43" s="291"/>
      <c r="T43" s="157"/>
    </row>
    <row r="44" spans="1:20" ht="18" customHeight="1" thickBot="1" x14ac:dyDescent="0.2">
      <c r="A44" s="25"/>
      <c r="B44" s="6"/>
      <c r="C44" s="169"/>
      <c r="D44" s="178"/>
      <c r="E44" s="56"/>
      <c r="F44" s="190"/>
      <c r="G44" s="173"/>
      <c r="H44" s="11"/>
      <c r="I44" s="180"/>
      <c r="J44" s="178"/>
      <c r="K44" s="8"/>
      <c r="L44" s="169"/>
      <c r="M44" s="183"/>
      <c r="N44" s="6"/>
      <c r="O44" s="180"/>
      <c r="P44" s="178"/>
      <c r="Q44" s="8"/>
      <c r="R44" s="169"/>
      <c r="S44" s="183"/>
      <c r="T44" s="2"/>
    </row>
    <row r="45" spans="1:20" s="153" customFormat="1" ht="18" customHeight="1" thickTop="1" x14ac:dyDescent="0.15">
      <c r="A45" s="294">
        <f>SUM(C45+F45+I45+L45+O45+R45)</f>
        <v>31800</v>
      </c>
      <c r="B45" s="295" t="s">
        <v>95</v>
      </c>
      <c r="C45" s="296">
        <f>SUM(C43,C32,C27)</f>
        <v>26450</v>
      </c>
      <c r="D45" s="297">
        <f>SUM(D43,D32,D27)</f>
        <v>0</v>
      </c>
      <c r="E45" s="298" t="s">
        <v>322</v>
      </c>
      <c r="F45" s="296">
        <f>SUM(F43,F32,F27)</f>
        <v>3800</v>
      </c>
      <c r="G45" s="299">
        <f>SUM(G43,G32,G27)</f>
        <v>0</v>
      </c>
      <c r="H45" s="295" t="s">
        <v>322</v>
      </c>
      <c r="I45" s="296">
        <f>SUM(I43,I32,I27)</f>
        <v>0</v>
      </c>
      <c r="J45" s="297">
        <f>SUM(J43,J32,J27)</f>
        <v>0</v>
      </c>
      <c r="K45" s="300" t="s">
        <v>245</v>
      </c>
      <c r="L45" s="296">
        <f>SUM(L43,L32,L27)</f>
        <v>0</v>
      </c>
      <c r="M45" s="299">
        <f>SUM(M43,M32,M27)</f>
        <v>0</v>
      </c>
      <c r="N45" s="301" t="s">
        <v>245</v>
      </c>
      <c r="O45" s="296">
        <f>SUM(O43,O32,O27)</f>
        <v>800</v>
      </c>
      <c r="P45" s="297">
        <f>SUM(P43,P32,P27)</f>
        <v>0</v>
      </c>
      <c r="Q45" s="300" t="s">
        <v>245</v>
      </c>
      <c r="R45" s="296">
        <f>SUM(R43,R32,R27)</f>
        <v>750</v>
      </c>
      <c r="S45" s="299">
        <f>SUM(S43,S32,S27)</f>
        <v>0</v>
      </c>
      <c r="T45" s="152"/>
    </row>
    <row r="46" spans="1:20" ht="18.75" customHeight="1" x14ac:dyDescent="0.15">
      <c r="A46" s="2"/>
      <c r="B46" s="2"/>
      <c r="C46" s="2"/>
      <c r="D46" s="2"/>
      <c r="E46" s="2"/>
      <c r="F46" s="2"/>
      <c r="G46" s="2"/>
      <c r="H46" s="2"/>
      <c r="I46" s="2"/>
      <c r="J46" s="2"/>
      <c r="K46" s="2"/>
      <c r="L46" s="2"/>
      <c r="M46" s="2"/>
      <c r="N46" s="2"/>
      <c r="O46" s="2"/>
      <c r="P46" s="2"/>
      <c r="Q46" s="2"/>
      <c r="R46" s="2"/>
      <c r="S46" s="328" t="str">
        <f>市郡別!T42</f>
        <v>2023年7月現在</v>
      </c>
      <c r="T46" s="2"/>
    </row>
    <row r="47" spans="1:20" ht="18.75" customHeight="1" x14ac:dyDescent="0.15">
      <c r="A47" s="2"/>
      <c r="B47" s="2"/>
      <c r="C47" s="2"/>
      <c r="D47" s="264">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UVMoDjspvEhpJLVPTMuXyQFwXUPhOu5+nZNxtOBljTrx84QJGj+mMaMAAMFVI9jcwk0axZMdjzL7KVLyPedsbw==" saltValue="Uwz7i9CPsU1QIQyfH4tNtQ==" spinCount="100000" sheet="1" selectLockedCells="1"/>
  <mergeCells count="24">
    <mergeCell ref="K2:O2"/>
    <mergeCell ref="A33:A40"/>
    <mergeCell ref="A28:A29"/>
    <mergeCell ref="A18:A24"/>
    <mergeCell ref="A6:A15"/>
    <mergeCell ref="A25:A26"/>
    <mergeCell ref="A16:A17"/>
    <mergeCell ref="A30:A31"/>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s>
  <phoneticPr fontId="3"/>
  <dataValidations count="2">
    <dataValidation type="decimal" operator="lessThanOrEqual" allowBlank="1" showInputMessage="1" showErrorMessage="1" error="部数を超えています" sqref="G25 G7 P27 G27:G28 J27 M27 G32 J32 M32 P32 G43 J43 M43 P43 S43 G9:G10 G18 G21 G40 J7:J23 P7:P21 M7:M22 S7:S36 D7:D44"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C35" sqref="C35"/>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16" t="s">
        <v>408</v>
      </c>
      <c r="B7" s="141" t="s">
        <v>356</v>
      </c>
      <c r="C7" s="169">
        <v>900</v>
      </c>
      <c r="D7" s="168"/>
      <c r="E7" s="141" t="s">
        <v>356</v>
      </c>
      <c r="F7" s="169">
        <v>400</v>
      </c>
      <c r="G7" s="168"/>
      <c r="H7" s="141" t="s">
        <v>356</v>
      </c>
      <c r="I7" s="169">
        <v>150</v>
      </c>
      <c r="J7" s="168"/>
      <c r="K7" s="141" t="s">
        <v>671</v>
      </c>
      <c r="L7" s="169">
        <v>300</v>
      </c>
      <c r="M7" s="168"/>
      <c r="N7" s="90"/>
      <c r="O7" s="120"/>
      <c r="P7" s="247"/>
      <c r="Q7" s="141" t="s">
        <v>443</v>
      </c>
      <c r="R7" s="169">
        <v>100</v>
      </c>
      <c r="S7" s="186"/>
      <c r="T7" s="2"/>
    </row>
    <row r="8" spans="1:20" ht="18" customHeight="1" x14ac:dyDescent="0.15">
      <c r="A8" s="416"/>
      <c r="B8" s="141" t="s">
        <v>357</v>
      </c>
      <c r="C8" s="169">
        <v>350</v>
      </c>
      <c r="D8" s="168"/>
      <c r="E8" s="141" t="s">
        <v>357</v>
      </c>
      <c r="F8" s="169">
        <v>250</v>
      </c>
      <c r="G8" s="168"/>
      <c r="H8" s="141"/>
      <c r="I8" s="169"/>
      <c r="J8" s="184"/>
      <c r="K8" s="141"/>
      <c r="L8" s="169"/>
      <c r="M8" s="184"/>
      <c r="N8" s="90"/>
      <c r="O8" s="120"/>
      <c r="P8" s="247"/>
      <c r="Q8" s="141"/>
      <c r="R8" s="169"/>
      <c r="S8" s="198"/>
      <c r="T8" s="2"/>
    </row>
    <row r="9" spans="1:20" ht="18" customHeight="1" x14ac:dyDescent="0.15">
      <c r="A9" s="416"/>
      <c r="B9" s="141" t="s">
        <v>358</v>
      </c>
      <c r="C9" s="169">
        <v>300</v>
      </c>
      <c r="D9" s="168"/>
      <c r="E9" s="141"/>
      <c r="F9" s="169"/>
      <c r="G9" s="184"/>
      <c r="H9" s="141"/>
      <c r="I9" s="169"/>
      <c r="J9" s="184"/>
      <c r="K9" s="141"/>
      <c r="L9" s="169"/>
      <c r="M9" s="184"/>
      <c r="N9" s="90"/>
      <c r="O9" s="120"/>
      <c r="P9" s="247"/>
      <c r="Q9" s="141"/>
      <c r="R9" s="169"/>
      <c r="S9" s="198"/>
      <c r="T9" s="2"/>
    </row>
    <row r="10" spans="1:20" ht="18" customHeight="1" x14ac:dyDescent="0.15">
      <c r="A10" s="416"/>
      <c r="B10" s="141" t="s">
        <v>359</v>
      </c>
      <c r="C10" s="169">
        <v>300</v>
      </c>
      <c r="D10" s="168"/>
      <c r="E10" s="141"/>
      <c r="F10" s="169"/>
      <c r="G10" s="184"/>
      <c r="H10" s="141"/>
      <c r="I10" s="169"/>
      <c r="J10" s="184"/>
      <c r="K10" s="141"/>
      <c r="L10" s="169"/>
      <c r="M10" s="184"/>
      <c r="N10" s="90"/>
      <c r="O10" s="120"/>
      <c r="P10" s="247"/>
      <c r="Q10" s="141"/>
      <c r="R10" s="169"/>
      <c r="S10" s="198"/>
      <c r="T10" s="2"/>
    </row>
    <row r="11" spans="1:20" ht="18" customHeight="1" x14ac:dyDescent="0.15">
      <c r="A11" s="416"/>
      <c r="B11" s="251" t="s">
        <v>422</v>
      </c>
      <c r="C11" s="169">
        <v>150</v>
      </c>
      <c r="D11" s="168"/>
      <c r="E11" s="141"/>
      <c r="F11" s="169"/>
      <c r="G11" s="184"/>
      <c r="H11" s="141"/>
      <c r="I11" s="169"/>
      <c r="J11" s="184"/>
      <c r="K11" s="141"/>
      <c r="L11" s="169"/>
      <c r="M11" s="184"/>
      <c r="N11" s="90"/>
      <c r="O11" s="120"/>
      <c r="P11" s="247"/>
      <c r="Q11" s="141"/>
      <c r="R11" s="169"/>
      <c r="S11" s="198"/>
      <c r="T11" s="2"/>
    </row>
    <row r="12" spans="1:20" ht="18" customHeight="1" x14ac:dyDescent="0.15">
      <c r="A12" s="416"/>
      <c r="B12" s="141" t="s">
        <v>360</v>
      </c>
      <c r="C12" s="169">
        <v>450</v>
      </c>
      <c r="D12" s="168"/>
      <c r="E12" s="141"/>
      <c r="F12" s="169"/>
      <c r="G12" s="184"/>
      <c r="H12" s="141"/>
      <c r="I12" s="169"/>
      <c r="J12" s="184"/>
      <c r="K12" s="141"/>
      <c r="L12" s="169"/>
      <c r="M12" s="184"/>
      <c r="N12" s="90"/>
      <c r="O12" s="120"/>
      <c r="P12" s="247"/>
      <c r="Q12" s="141"/>
      <c r="R12" s="169"/>
      <c r="S12" s="198"/>
      <c r="T12" s="2"/>
    </row>
    <row r="13" spans="1:20" ht="18" customHeight="1" x14ac:dyDescent="0.15">
      <c r="A13" s="416"/>
      <c r="B13" s="141" t="s">
        <v>361</v>
      </c>
      <c r="C13" s="169">
        <v>1550</v>
      </c>
      <c r="D13" s="168"/>
      <c r="E13" s="141" t="s">
        <v>361</v>
      </c>
      <c r="F13" s="169">
        <v>1000</v>
      </c>
      <c r="G13" s="168"/>
      <c r="H13" s="141" t="s">
        <v>361</v>
      </c>
      <c r="I13" s="169">
        <v>300</v>
      </c>
      <c r="J13" s="168"/>
      <c r="K13" s="141" t="s">
        <v>672</v>
      </c>
      <c r="L13" s="169">
        <v>150</v>
      </c>
      <c r="M13" s="168"/>
      <c r="N13" s="90"/>
      <c r="O13" s="120"/>
      <c r="P13" s="247"/>
      <c r="Q13" s="141" t="s">
        <v>362</v>
      </c>
      <c r="R13" s="169">
        <v>100</v>
      </c>
      <c r="S13" s="186"/>
      <c r="T13" s="2"/>
    </row>
    <row r="14" spans="1:20" ht="18" customHeight="1" x14ac:dyDescent="0.15">
      <c r="A14" s="416"/>
      <c r="B14" s="141" t="s">
        <v>539</v>
      </c>
      <c r="C14" s="169">
        <v>150</v>
      </c>
      <c r="D14" s="168"/>
      <c r="E14" s="141"/>
      <c r="F14" s="169"/>
      <c r="G14" s="184"/>
      <c r="H14" s="141"/>
      <c r="I14" s="169"/>
      <c r="J14" s="184"/>
      <c r="K14" s="141"/>
      <c r="L14" s="169"/>
      <c r="M14" s="184"/>
      <c r="N14" s="90"/>
      <c r="O14" s="120"/>
      <c r="P14" s="247"/>
      <c r="Q14" s="141"/>
      <c r="R14" s="169"/>
      <c r="S14" s="198"/>
      <c r="T14" s="2"/>
    </row>
    <row r="15" spans="1:20" ht="18" customHeight="1" x14ac:dyDescent="0.15">
      <c r="A15" s="416"/>
      <c r="B15" s="141" t="s">
        <v>363</v>
      </c>
      <c r="C15" s="169">
        <v>950</v>
      </c>
      <c r="D15" s="168"/>
      <c r="E15" s="141"/>
      <c r="F15" s="169"/>
      <c r="G15" s="184"/>
      <c r="H15" s="141"/>
      <c r="I15" s="169"/>
      <c r="J15" s="184"/>
      <c r="K15" s="141"/>
      <c r="L15" s="169"/>
      <c r="M15" s="184"/>
      <c r="N15" s="90"/>
      <c r="O15" s="120"/>
      <c r="P15" s="247"/>
      <c r="Q15" s="141"/>
      <c r="R15" s="169"/>
      <c r="S15" s="198"/>
      <c r="T15" s="2"/>
    </row>
    <row r="16" spans="1:20" ht="18" customHeight="1" x14ac:dyDescent="0.15">
      <c r="A16" s="416"/>
      <c r="B16" s="141" t="s">
        <v>364</v>
      </c>
      <c r="C16" s="169">
        <v>1200</v>
      </c>
      <c r="D16" s="168"/>
      <c r="E16" s="141" t="s">
        <v>364</v>
      </c>
      <c r="F16" s="169">
        <v>350</v>
      </c>
      <c r="G16" s="168"/>
      <c r="H16" s="141" t="s">
        <v>364</v>
      </c>
      <c r="I16" s="169">
        <v>250</v>
      </c>
      <c r="J16" s="168"/>
      <c r="K16" s="141" t="s">
        <v>673</v>
      </c>
      <c r="L16" s="169">
        <v>200</v>
      </c>
      <c r="M16" s="168"/>
      <c r="N16" s="90"/>
      <c r="O16" s="120"/>
      <c r="P16" s="247"/>
      <c r="Q16" s="141" t="s">
        <v>674</v>
      </c>
      <c r="R16" s="169">
        <v>100</v>
      </c>
      <c r="S16" s="186"/>
      <c r="T16" s="2"/>
    </row>
    <row r="17" spans="1:20" ht="18" customHeight="1" x14ac:dyDescent="0.15">
      <c r="A17" s="416"/>
      <c r="B17" s="141" t="s">
        <v>365</v>
      </c>
      <c r="C17" s="169">
        <v>400</v>
      </c>
      <c r="D17" s="168"/>
      <c r="E17" s="90"/>
      <c r="F17" s="218"/>
      <c r="G17" s="246"/>
      <c r="H17" s="90"/>
      <c r="I17" s="218"/>
      <c r="J17" s="246"/>
      <c r="K17" s="90"/>
      <c r="L17" s="218"/>
      <c r="M17" s="246"/>
      <c r="N17" s="90"/>
      <c r="O17" s="120"/>
      <c r="P17" s="247"/>
      <c r="Q17" s="90"/>
      <c r="R17" s="218"/>
      <c r="S17" s="250"/>
      <c r="T17" s="2"/>
    </row>
    <row r="18" spans="1:20" ht="18" customHeight="1" x14ac:dyDescent="0.15">
      <c r="A18" s="416"/>
      <c r="B18" s="141" t="s">
        <v>366</v>
      </c>
      <c r="C18" s="169">
        <v>400</v>
      </c>
      <c r="D18" s="168"/>
      <c r="E18" s="90"/>
      <c r="F18" s="218"/>
      <c r="G18" s="246"/>
      <c r="H18" s="90"/>
      <c r="I18" s="218"/>
      <c r="J18" s="246"/>
      <c r="K18" s="90"/>
      <c r="L18" s="218"/>
      <c r="M18" s="246"/>
      <c r="N18" s="90"/>
      <c r="O18" s="120"/>
      <c r="P18" s="247"/>
      <c r="Q18" s="90"/>
      <c r="R18" s="218"/>
      <c r="S18" s="250"/>
      <c r="T18" s="2"/>
    </row>
    <row r="19" spans="1:20" ht="18" customHeight="1" x14ac:dyDescent="0.15">
      <c r="A19" s="416"/>
      <c r="B19" s="141" t="s">
        <v>367</v>
      </c>
      <c r="C19" s="169">
        <v>350</v>
      </c>
      <c r="D19" s="168"/>
      <c r="E19" s="90"/>
      <c r="F19" s="218"/>
      <c r="G19" s="246"/>
      <c r="H19" s="90"/>
      <c r="I19" s="218"/>
      <c r="J19" s="246"/>
      <c r="K19" s="90"/>
      <c r="L19" s="218"/>
      <c r="M19" s="246"/>
      <c r="N19" s="90"/>
      <c r="O19" s="120"/>
      <c r="P19" s="247"/>
      <c r="Q19" s="90"/>
      <c r="R19" s="218"/>
      <c r="S19" s="250"/>
      <c r="T19" s="2"/>
    </row>
    <row r="20" spans="1:20" ht="18" customHeight="1" x14ac:dyDescent="0.15">
      <c r="A20" s="416"/>
      <c r="B20" s="141" t="s">
        <v>563</v>
      </c>
      <c r="C20" s="169">
        <v>1350</v>
      </c>
      <c r="D20" s="168"/>
      <c r="E20" s="90"/>
      <c r="F20" s="218"/>
      <c r="G20" s="246"/>
      <c r="H20" s="90"/>
      <c r="I20" s="218"/>
      <c r="J20" s="246"/>
      <c r="K20" s="90"/>
      <c r="L20" s="218"/>
      <c r="M20" s="246"/>
      <c r="N20" s="90"/>
      <c r="O20" s="120"/>
      <c r="P20" s="247"/>
      <c r="Q20" s="90"/>
      <c r="R20" s="218"/>
      <c r="S20" s="250"/>
      <c r="T20" s="2"/>
    </row>
    <row r="21" spans="1:20" ht="18" customHeight="1" x14ac:dyDescent="0.15">
      <c r="A21" s="448" t="s">
        <v>508</v>
      </c>
      <c r="B21" s="141" t="s">
        <v>409</v>
      </c>
      <c r="C21" s="169">
        <v>250</v>
      </c>
      <c r="D21" s="168"/>
      <c r="E21" s="141"/>
      <c r="F21" s="169"/>
      <c r="G21" s="184"/>
      <c r="H21" s="141"/>
      <c r="I21" s="169"/>
      <c r="J21" s="184"/>
      <c r="K21" s="141"/>
      <c r="L21" s="169"/>
      <c r="M21" s="184"/>
      <c r="N21" s="90"/>
      <c r="O21" s="120"/>
      <c r="P21" s="247"/>
      <c r="Q21" s="141"/>
      <c r="R21" s="169"/>
      <c r="S21" s="198"/>
      <c r="T21" s="2"/>
    </row>
    <row r="22" spans="1:20" ht="18" customHeight="1" thickBot="1" x14ac:dyDescent="0.2">
      <c r="A22" s="448"/>
      <c r="B22" s="141"/>
      <c r="C22" s="252"/>
      <c r="D22" s="184"/>
      <c r="E22" s="90"/>
      <c r="F22" s="218"/>
      <c r="G22" s="246"/>
      <c r="H22" s="90"/>
      <c r="I22" s="218"/>
      <c r="J22" s="246"/>
      <c r="K22" s="90"/>
      <c r="L22" s="218"/>
      <c r="M22" s="246"/>
      <c r="N22" s="90"/>
      <c r="O22" s="120"/>
      <c r="P22" s="247"/>
      <c r="Q22" s="90"/>
      <c r="R22" s="218"/>
      <c r="S22" s="250"/>
      <c r="T22" s="2"/>
    </row>
    <row r="23" spans="1:20" s="229" customFormat="1" ht="18" customHeight="1" thickTop="1" x14ac:dyDescent="0.15">
      <c r="A23" s="286">
        <f>SUM(C23+F23+I23+L23+O23+R23)</f>
        <v>12700</v>
      </c>
      <c r="B23" s="287" t="s">
        <v>95</v>
      </c>
      <c r="C23" s="288">
        <f>SUM(C7:C22)</f>
        <v>9050</v>
      </c>
      <c r="D23" s="289">
        <f>SUM(D7:D22)</f>
        <v>0</v>
      </c>
      <c r="E23" s="290" t="s">
        <v>95</v>
      </c>
      <c r="F23" s="288">
        <f>SUM(F7:F22)</f>
        <v>2000</v>
      </c>
      <c r="G23" s="291">
        <f>SUM(G7:G22)</f>
        <v>0</v>
      </c>
      <c r="H23" s="287" t="s">
        <v>95</v>
      </c>
      <c r="I23" s="288">
        <f>SUM(I7:I22)</f>
        <v>700</v>
      </c>
      <c r="J23" s="289">
        <f>SUM(J7:J22)</f>
        <v>0</v>
      </c>
      <c r="K23" s="292" t="s">
        <v>95</v>
      </c>
      <c r="L23" s="288">
        <f>SUM(L7:L22)</f>
        <v>650</v>
      </c>
      <c r="M23" s="291">
        <f>SUM(M7:M22)</f>
        <v>0</v>
      </c>
      <c r="N23" s="293"/>
      <c r="O23" s="288"/>
      <c r="P23" s="289"/>
      <c r="Q23" s="292" t="s">
        <v>95</v>
      </c>
      <c r="R23" s="288">
        <f>SUM(R7:R22)</f>
        <v>300</v>
      </c>
      <c r="S23" s="291">
        <f>SUM(S7:S22)</f>
        <v>0</v>
      </c>
      <c r="T23" s="228"/>
    </row>
    <row r="24" spans="1:20" ht="18" customHeight="1" x14ac:dyDescent="0.15">
      <c r="A24" s="415" t="s">
        <v>105</v>
      </c>
      <c r="B24" s="141" t="s">
        <v>368</v>
      </c>
      <c r="C24" s="169">
        <v>2400</v>
      </c>
      <c r="D24" s="168"/>
      <c r="E24" s="90"/>
      <c r="F24" s="218"/>
      <c r="G24" s="246"/>
      <c r="H24" s="90"/>
      <c r="I24" s="218"/>
      <c r="J24" s="246"/>
      <c r="K24" s="90"/>
      <c r="L24" s="218"/>
      <c r="M24" s="246"/>
      <c r="N24" s="90"/>
      <c r="O24" s="120"/>
      <c r="P24" s="247"/>
      <c r="Q24" s="90"/>
      <c r="R24" s="218"/>
      <c r="S24" s="250"/>
      <c r="T24" s="2"/>
    </row>
    <row r="25" spans="1:20" ht="18" customHeight="1" x14ac:dyDescent="0.15">
      <c r="A25" s="416"/>
      <c r="B25" s="141" t="s">
        <v>369</v>
      </c>
      <c r="C25" s="169" t="s">
        <v>544</v>
      </c>
      <c r="D25" s="184"/>
      <c r="E25" s="90"/>
      <c r="F25" s="218"/>
      <c r="G25" s="246"/>
      <c r="H25" s="90"/>
      <c r="I25" s="218"/>
      <c r="J25" s="246"/>
      <c r="K25" s="90"/>
      <c r="L25" s="218"/>
      <c r="M25" s="246"/>
      <c r="N25" s="90"/>
      <c r="O25" s="120"/>
      <c r="P25" s="247"/>
      <c r="Q25" s="90"/>
      <c r="R25" s="218"/>
      <c r="S25" s="250"/>
      <c r="T25" s="2"/>
    </row>
    <row r="26" spans="1:20" ht="18" customHeight="1" x14ac:dyDescent="0.15">
      <c r="A26" s="416"/>
      <c r="B26" s="141" t="s">
        <v>370</v>
      </c>
      <c r="C26" s="169" t="s">
        <v>602</v>
      </c>
      <c r="D26" s="184"/>
      <c r="E26" s="90"/>
      <c r="F26" s="218"/>
      <c r="G26" s="246"/>
      <c r="H26" s="90"/>
      <c r="I26" s="218"/>
      <c r="J26" s="246"/>
      <c r="K26" s="90"/>
      <c r="L26" s="218"/>
      <c r="M26" s="246"/>
      <c r="N26" s="90"/>
      <c r="O26" s="120"/>
      <c r="P26" s="247"/>
      <c r="Q26" s="90"/>
      <c r="R26" s="218"/>
      <c r="S26" s="250"/>
      <c r="T26" s="2"/>
    </row>
    <row r="27" spans="1:20" ht="18" customHeight="1" x14ac:dyDescent="0.15">
      <c r="A27" s="416"/>
      <c r="B27" s="141" t="s">
        <v>371</v>
      </c>
      <c r="C27" s="169">
        <v>450</v>
      </c>
      <c r="D27" s="168"/>
      <c r="E27" s="90"/>
      <c r="F27" s="218"/>
      <c r="G27" s="246"/>
      <c r="H27" s="90"/>
      <c r="I27" s="218"/>
      <c r="J27" s="246"/>
      <c r="K27" s="90"/>
      <c r="L27" s="218"/>
      <c r="M27" s="246"/>
      <c r="N27" s="90"/>
      <c r="O27" s="120"/>
      <c r="P27" s="247"/>
      <c r="Q27" s="90"/>
      <c r="R27" s="218"/>
      <c r="S27" s="250"/>
      <c r="T27" s="2"/>
    </row>
    <row r="28" spans="1:20" ht="18" customHeight="1" x14ac:dyDescent="0.15">
      <c r="A28" s="416"/>
      <c r="B28" s="141" t="s">
        <v>372</v>
      </c>
      <c r="C28" s="169">
        <v>200</v>
      </c>
      <c r="D28" s="168"/>
      <c r="E28" s="90"/>
      <c r="F28" s="218"/>
      <c r="G28" s="246"/>
      <c r="H28" s="90"/>
      <c r="I28" s="218"/>
      <c r="J28" s="246"/>
      <c r="K28" s="90"/>
      <c r="L28" s="218"/>
      <c r="M28" s="246"/>
      <c r="N28" s="90"/>
      <c r="O28" s="120"/>
      <c r="P28" s="247"/>
      <c r="Q28" s="90"/>
      <c r="R28" s="218"/>
      <c r="S28" s="250"/>
      <c r="T28" s="2"/>
    </row>
    <row r="29" spans="1:20" ht="18" customHeight="1" x14ac:dyDescent="0.15">
      <c r="A29" s="448" t="s">
        <v>508</v>
      </c>
      <c r="B29" s="141" t="s">
        <v>373</v>
      </c>
      <c r="C29" s="169">
        <v>200</v>
      </c>
      <c r="D29" s="168"/>
      <c r="E29" s="90"/>
      <c r="F29" s="218"/>
      <c r="G29" s="246"/>
      <c r="H29" s="90"/>
      <c r="I29" s="218"/>
      <c r="J29" s="246"/>
      <c r="K29" s="90"/>
      <c r="L29" s="218"/>
      <c r="M29" s="246"/>
      <c r="N29" s="90"/>
      <c r="O29" s="120"/>
      <c r="P29" s="247"/>
      <c r="Q29" s="90"/>
      <c r="R29" s="218"/>
      <c r="S29" s="250"/>
      <c r="T29" s="2"/>
    </row>
    <row r="30" spans="1:20" ht="18" customHeight="1" thickBot="1" x14ac:dyDescent="0.2">
      <c r="A30" s="449"/>
      <c r="B30" s="141"/>
      <c r="C30" s="169"/>
      <c r="D30" s="184"/>
      <c r="E30" s="57"/>
      <c r="F30" s="214"/>
      <c r="G30" s="174"/>
      <c r="H30" s="11"/>
      <c r="I30" s="180"/>
      <c r="J30" s="178"/>
      <c r="K30" s="8"/>
      <c r="L30" s="169"/>
      <c r="M30" s="183"/>
      <c r="N30" s="6"/>
      <c r="O30" s="12"/>
      <c r="P30" s="9"/>
      <c r="Q30" s="8"/>
      <c r="R30" s="169"/>
      <c r="S30" s="183"/>
      <c r="T30" s="2"/>
    </row>
    <row r="31" spans="1:20" s="229" customFormat="1" ht="18" customHeight="1" thickTop="1" x14ac:dyDescent="0.15">
      <c r="A31" s="286">
        <f>SUM(C31+F31+I31+L31+O31+R31)</f>
        <v>3250</v>
      </c>
      <c r="B31" s="287" t="s">
        <v>95</v>
      </c>
      <c r="C31" s="288">
        <f>SUM(C24:C29)</f>
        <v>3250</v>
      </c>
      <c r="D31" s="289">
        <f>SUM(D24:D29)</f>
        <v>0</v>
      </c>
      <c r="E31" s="290"/>
      <c r="F31" s="288"/>
      <c r="G31" s="291"/>
      <c r="H31" s="287"/>
      <c r="I31" s="288"/>
      <c r="J31" s="289"/>
      <c r="K31" s="292"/>
      <c r="L31" s="288"/>
      <c r="M31" s="291"/>
      <c r="N31" s="293"/>
      <c r="O31" s="288"/>
      <c r="P31" s="289"/>
      <c r="Q31" s="292"/>
      <c r="R31" s="288"/>
      <c r="S31" s="291"/>
      <c r="T31" s="228"/>
    </row>
    <row r="32" spans="1:20" ht="18" customHeight="1" x14ac:dyDescent="0.15">
      <c r="A32" s="416" t="s">
        <v>382</v>
      </c>
      <c r="B32" s="141" t="s">
        <v>374</v>
      </c>
      <c r="C32" s="169">
        <v>400</v>
      </c>
      <c r="D32" s="168"/>
      <c r="E32" s="141"/>
      <c r="F32" s="169"/>
      <c r="G32" s="184"/>
      <c r="H32" s="90"/>
      <c r="I32" s="218"/>
      <c r="J32" s="246"/>
      <c r="K32" s="90"/>
      <c r="L32" s="218"/>
      <c r="M32" s="246"/>
      <c r="N32" s="90"/>
      <c r="O32" s="120"/>
      <c r="P32" s="247"/>
      <c r="Q32" s="90"/>
      <c r="R32" s="218"/>
      <c r="S32" s="250"/>
      <c r="T32" s="2"/>
    </row>
    <row r="33" spans="1:20" ht="18" customHeight="1" x14ac:dyDescent="0.15">
      <c r="A33" s="416"/>
      <c r="B33" s="141" t="s">
        <v>560</v>
      </c>
      <c r="C33" s="169">
        <v>350</v>
      </c>
      <c r="D33" s="168"/>
      <c r="E33" s="141"/>
      <c r="F33" s="169"/>
      <c r="G33" s="184"/>
      <c r="H33" s="90"/>
      <c r="I33" s="218"/>
      <c r="J33" s="246"/>
      <c r="K33" s="90"/>
      <c r="L33" s="218"/>
      <c r="M33" s="246"/>
      <c r="N33" s="90"/>
      <c r="O33" s="120"/>
      <c r="P33" s="247"/>
      <c r="Q33" s="90"/>
      <c r="R33" s="218"/>
      <c r="S33" s="250"/>
      <c r="T33" s="2"/>
    </row>
    <row r="34" spans="1:20" ht="18" customHeight="1" x14ac:dyDescent="0.15">
      <c r="A34" s="416"/>
      <c r="B34" s="141" t="s">
        <v>375</v>
      </c>
      <c r="C34" s="169">
        <v>1800</v>
      </c>
      <c r="D34" s="168"/>
      <c r="E34" s="141" t="s">
        <v>375</v>
      </c>
      <c r="F34" s="169">
        <v>250</v>
      </c>
      <c r="G34" s="168"/>
      <c r="H34" s="90"/>
      <c r="I34" s="218"/>
      <c r="J34" s="246"/>
      <c r="K34" s="90"/>
      <c r="L34" s="218"/>
      <c r="M34" s="246"/>
      <c r="N34" s="90"/>
      <c r="O34" s="120"/>
      <c r="P34" s="247"/>
      <c r="Q34" s="141" t="s">
        <v>40</v>
      </c>
      <c r="R34" s="169">
        <v>50</v>
      </c>
      <c r="S34" s="186"/>
      <c r="T34" s="2"/>
    </row>
    <row r="35" spans="1:20" ht="18" customHeight="1" x14ac:dyDescent="0.15">
      <c r="A35" s="416"/>
      <c r="B35" s="141" t="s">
        <v>376</v>
      </c>
      <c r="C35" s="169">
        <v>800</v>
      </c>
      <c r="D35" s="168"/>
      <c r="E35" s="141"/>
      <c r="F35" s="169"/>
      <c r="G35" s="184"/>
      <c r="H35" s="90"/>
      <c r="I35" s="218"/>
      <c r="J35" s="246"/>
      <c r="K35" s="90"/>
      <c r="L35" s="218"/>
      <c r="M35" s="246"/>
      <c r="N35" s="90"/>
      <c r="O35" s="120"/>
      <c r="P35" s="247"/>
      <c r="Q35" s="90"/>
      <c r="R35" s="218"/>
      <c r="S35" s="250"/>
      <c r="T35" s="2"/>
    </row>
    <row r="36" spans="1:20" ht="18" customHeight="1" x14ac:dyDescent="0.15">
      <c r="A36" s="416"/>
      <c r="B36" s="141" t="s">
        <v>377</v>
      </c>
      <c r="C36" s="169">
        <v>700</v>
      </c>
      <c r="D36" s="168"/>
      <c r="E36" s="141"/>
      <c r="F36" s="169"/>
      <c r="G36" s="184"/>
      <c r="H36" s="90"/>
      <c r="I36" s="218"/>
      <c r="J36" s="246"/>
      <c r="K36" s="90"/>
      <c r="L36" s="218"/>
      <c r="M36" s="246"/>
      <c r="N36" s="90"/>
      <c r="O36" s="120"/>
      <c r="P36" s="247"/>
      <c r="Q36" s="90"/>
      <c r="R36" s="218"/>
      <c r="S36" s="250"/>
      <c r="T36" s="2"/>
    </row>
    <row r="37" spans="1:20" ht="18" customHeight="1" x14ac:dyDescent="0.15">
      <c r="A37" s="416"/>
      <c r="B37" s="141" t="s">
        <v>378</v>
      </c>
      <c r="C37" s="169">
        <v>1250</v>
      </c>
      <c r="D37" s="168"/>
      <c r="E37" s="141"/>
      <c r="F37" s="169"/>
      <c r="G37" s="184"/>
      <c r="H37" s="90"/>
      <c r="I37" s="218"/>
      <c r="J37" s="246"/>
      <c r="K37" s="90"/>
      <c r="L37" s="218"/>
      <c r="M37" s="246"/>
      <c r="N37" s="90"/>
      <c r="O37" s="120"/>
      <c r="P37" s="247"/>
      <c r="Q37" s="90"/>
      <c r="R37" s="218"/>
      <c r="S37" s="250"/>
      <c r="T37" s="2"/>
    </row>
    <row r="38" spans="1:20" ht="18" customHeight="1" x14ac:dyDescent="0.15">
      <c r="A38" s="416"/>
      <c r="B38" s="141" t="s">
        <v>379</v>
      </c>
      <c r="C38" s="169">
        <v>550</v>
      </c>
      <c r="D38" s="168"/>
      <c r="E38" s="141" t="s">
        <v>379</v>
      </c>
      <c r="F38" s="169">
        <v>100</v>
      </c>
      <c r="G38" s="168"/>
      <c r="H38" s="90"/>
      <c r="I38" s="218"/>
      <c r="J38" s="246"/>
      <c r="K38" s="90"/>
      <c r="L38" s="218"/>
      <c r="M38" s="246"/>
      <c r="N38" s="90"/>
      <c r="O38" s="120"/>
      <c r="P38" s="247"/>
      <c r="Q38" s="90"/>
      <c r="R38" s="218"/>
      <c r="S38" s="250"/>
      <c r="T38" s="2"/>
    </row>
    <row r="39" spans="1:20" ht="18" customHeight="1" x14ac:dyDescent="0.15">
      <c r="A39" s="416"/>
      <c r="B39" s="141" t="s">
        <v>380</v>
      </c>
      <c r="C39" s="169">
        <v>400</v>
      </c>
      <c r="D39" s="168"/>
      <c r="E39" s="141"/>
      <c r="F39" s="169"/>
      <c r="G39" s="184"/>
      <c r="H39" s="90"/>
      <c r="I39" s="218"/>
      <c r="J39" s="246"/>
      <c r="K39" s="90"/>
      <c r="L39" s="218"/>
      <c r="M39" s="246"/>
      <c r="N39" s="90"/>
      <c r="O39" s="120"/>
      <c r="P39" s="247"/>
      <c r="Q39" s="90"/>
      <c r="R39" s="218"/>
      <c r="S39" s="250"/>
      <c r="T39" s="2"/>
    </row>
    <row r="40" spans="1:20" ht="18" customHeight="1" x14ac:dyDescent="0.15">
      <c r="A40" s="448" t="s">
        <v>508</v>
      </c>
      <c r="B40" s="141" t="s">
        <v>381</v>
      </c>
      <c r="C40" s="169" t="s">
        <v>561</v>
      </c>
      <c r="D40" s="184"/>
      <c r="E40" s="141"/>
      <c r="F40" s="169"/>
      <c r="G40" s="184"/>
      <c r="H40" s="90"/>
      <c r="I40" s="218"/>
      <c r="J40" s="246"/>
      <c r="K40" s="90"/>
      <c r="L40" s="218"/>
      <c r="M40" s="246"/>
      <c r="N40" s="90"/>
      <c r="O40" s="120"/>
      <c r="P40" s="247"/>
      <c r="Q40" s="90"/>
      <c r="R40" s="218"/>
      <c r="S40" s="250"/>
      <c r="T40" s="2"/>
    </row>
    <row r="41" spans="1:20" ht="18" customHeight="1" thickBot="1" x14ac:dyDescent="0.2">
      <c r="A41" s="448"/>
      <c r="B41" s="141" t="s">
        <v>41</v>
      </c>
      <c r="C41" s="169">
        <v>550</v>
      </c>
      <c r="D41" s="168"/>
      <c r="E41" s="141"/>
      <c r="F41" s="169"/>
      <c r="G41" s="184"/>
      <c r="H41" s="90"/>
      <c r="I41" s="218"/>
      <c r="J41" s="246"/>
      <c r="K41" s="90"/>
      <c r="L41" s="218"/>
      <c r="M41" s="246"/>
      <c r="N41" s="90"/>
      <c r="O41" s="120"/>
      <c r="P41" s="247"/>
      <c r="Q41" s="90"/>
      <c r="R41" s="218"/>
      <c r="S41" s="250"/>
      <c r="T41" s="2"/>
    </row>
    <row r="42" spans="1:20" s="229" customFormat="1" ht="18" customHeight="1" thickTop="1" x14ac:dyDescent="0.15">
      <c r="A42" s="286">
        <f>SUM(C42+F42+I42+L42+O42+R42)</f>
        <v>7200</v>
      </c>
      <c r="B42" s="287" t="s">
        <v>95</v>
      </c>
      <c r="C42" s="288">
        <f>SUM(C32:C41)</f>
        <v>6800</v>
      </c>
      <c r="D42" s="289">
        <f>SUM(D32:D41)</f>
        <v>0</v>
      </c>
      <c r="E42" s="290" t="s">
        <v>95</v>
      </c>
      <c r="F42" s="288">
        <f>SUM(F32:F41)</f>
        <v>350</v>
      </c>
      <c r="G42" s="291">
        <f>SUM(G32:G41)</f>
        <v>0</v>
      </c>
      <c r="H42" s="287"/>
      <c r="I42" s="288"/>
      <c r="J42" s="289"/>
      <c r="K42" s="292"/>
      <c r="L42" s="288"/>
      <c r="M42" s="291"/>
      <c r="N42" s="293"/>
      <c r="O42" s="288"/>
      <c r="P42" s="289"/>
      <c r="Q42" s="292" t="s">
        <v>95</v>
      </c>
      <c r="R42" s="288">
        <f>SUM(R32:R41)</f>
        <v>50</v>
      </c>
      <c r="S42" s="291">
        <f>SUM(S32:S41)</f>
        <v>0</v>
      </c>
      <c r="T42" s="228"/>
    </row>
    <row r="43" spans="1:20" ht="18" customHeight="1" x14ac:dyDescent="0.15">
      <c r="A43" s="29"/>
      <c r="B43" s="6"/>
      <c r="C43" s="169"/>
      <c r="D43" s="178"/>
      <c r="E43" s="57"/>
      <c r="F43" s="190"/>
      <c r="G43" s="174"/>
      <c r="H43" s="11"/>
      <c r="I43" s="180"/>
      <c r="J43" s="178"/>
      <c r="K43" s="8"/>
      <c r="L43" s="169"/>
      <c r="M43" s="183"/>
      <c r="N43" s="6"/>
      <c r="O43" s="12"/>
      <c r="P43" s="9"/>
      <c r="Q43" s="8"/>
      <c r="R43" s="169"/>
      <c r="S43" s="183"/>
      <c r="T43" s="2"/>
    </row>
    <row r="44" spans="1:20" ht="18" customHeight="1" thickBot="1" x14ac:dyDescent="0.2">
      <c r="A44" s="29"/>
      <c r="B44" s="6"/>
      <c r="C44" s="169"/>
      <c r="D44" s="178"/>
      <c r="E44" s="57"/>
      <c r="F44" s="190"/>
      <c r="G44" s="174"/>
      <c r="H44" s="11"/>
      <c r="I44" s="180"/>
      <c r="J44" s="178"/>
      <c r="K44" s="8"/>
      <c r="L44" s="169"/>
      <c r="M44" s="183"/>
      <c r="N44" s="6"/>
      <c r="O44" s="12"/>
      <c r="P44" s="9"/>
      <c r="Q44" s="8"/>
      <c r="R44" s="169"/>
      <c r="S44" s="183"/>
      <c r="T44" s="2"/>
    </row>
    <row r="45" spans="1:20" s="231" customFormat="1" ht="18" customHeight="1" thickTop="1" x14ac:dyDescent="0.15">
      <c r="A45" s="294">
        <f>SUM(C45+F45+I45+L45+O45+R45)</f>
        <v>23150</v>
      </c>
      <c r="B45" s="295" t="s">
        <v>95</v>
      </c>
      <c r="C45" s="296">
        <f>SUM(C42,C31,C23)</f>
        <v>19100</v>
      </c>
      <c r="D45" s="297">
        <f>SUM(D42,D31,D23)</f>
        <v>0</v>
      </c>
      <c r="E45" s="298" t="s">
        <v>95</v>
      </c>
      <c r="F45" s="296">
        <f>SUM(F42,F31,F23)</f>
        <v>2350</v>
      </c>
      <c r="G45" s="299">
        <f>SUM(G42,G31,G23)</f>
        <v>0</v>
      </c>
      <c r="H45" s="295" t="s">
        <v>95</v>
      </c>
      <c r="I45" s="296">
        <f>SUM(I42,I31,I23)</f>
        <v>700</v>
      </c>
      <c r="J45" s="297">
        <f>SUM(J42,J31,J23)</f>
        <v>0</v>
      </c>
      <c r="K45" s="300" t="s">
        <v>95</v>
      </c>
      <c r="L45" s="296">
        <f>SUM(L42,L31,L23)</f>
        <v>650</v>
      </c>
      <c r="M45" s="299">
        <f>SUM(M42,M31,M23)</f>
        <v>0</v>
      </c>
      <c r="N45" s="301"/>
      <c r="O45" s="296"/>
      <c r="P45" s="297"/>
      <c r="Q45" s="300" t="s">
        <v>95</v>
      </c>
      <c r="R45" s="296">
        <f>SUM(R42,R31,R23)</f>
        <v>350</v>
      </c>
      <c r="S45" s="299">
        <f>SUM(S42,S31,S23)</f>
        <v>0</v>
      </c>
      <c r="T45" s="230"/>
    </row>
    <row r="46" spans="1:20" ht="18.75" customHeight="1" x14ac:dyDescent="0.15">
      <c r="A46" s="26"/>
      <c r="B46" s="26"/>
      <c r="C46" s="26"/>
      <c r="D46" s="26"/>
      <c r="E46" s="26"/>
      <c r="F46" s="26"/>
      <c r="G46" s="26"/>
      <c r="H46" s="26"/>
      <c r="I46" s="26"/>
      <c r="J46" s="26"/>
      <c r="K46" s="26"/>
      <c r="L46" s="26"/>
      <c r="M46" s="26"/>
      <c r="N46" s="26"/>
      <c r="O46" s="26"/>
      <c r="P46" s="26"/>
      <c r="Q46" s="26"/>
      <c r="R46" s="26"/>
      <c r="S46" s="328" t="str">
        <f>市郡別!T42</f>
        <v>2023年7月現在</v>
      </c>
      <c r="T46" s="2"/>
    </row>
    <row r="47" spans="1:20" ht="18.75" customHeight="1" x14ac:dyDescent="0.15">
      <c r="A47" s="26"/>
      <c r="B47" s="26"/>
      <c r="C47" s="26"/>
      <c r="D47" s="265">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4Nx77C/l0VrroaaYgJGu3JWxp4g+RAoqsYxfLk+ha8QmaRtJk25PNQ2qgqi2y8wX0OpzHNh1sVI+LFuIntFTyw==" saltValue="eMHC2lGVbJSN9rk9DfWjJw==" spinCount="100000" sheet="1" selectLockedCells="1"/>
  <mergeCells count="22">
    <mergeCell ref="A40:A41"/>
    <mergeCell ref="A32:A39"/>
    <mergeCell ref="A24:A28"/>
    <mergeCell ref="B4:D4"/>
    <mergeCell ref="K4:M4"/>
    <mergeCell ref="A2:D2"/>
    <mergeCell ref="A1:D1"/>
    <mergeCell ref="A29:A30"/>
    <mergeCell ref="A4:A5"/>
    <mergeCell ref="E1:I1"/>
    <mergeCell ref="A21:A22"/>
    <mergeCell ref="A7:A20"/>
    <mergeCell ref="N4:P4"/>
    <mergeCell ref="E4:G4"/>
    <mergeCell ref="K1:O1"/>
    <mergeCell ref="K2:O2"/>
    <mergeCell ref="H4:J4"/>
    <mergeCell ref="P1:S1"/>
    <mergeCell ref="E2:G2"/>
    <mergeCell ref="Q4:S4"/>
    <mergeCell ref="H2:I2"/>
    <mergeCell ref="P2:S2"/>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23:D44 D7:D22"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9669F-DF37-4026-8F22-ECF716DD9AA2}">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80"/>
      <c r="B5" s="481"/>
      <c r="C5" s="482"/>
    </row>
    <row r="6" spans="1:9" ht="22.5" customHeight="1" x14ac:dyDescent="0.15">
      <c r="A6" s="483"/>
      <c r="B6" s="480"/>
    </row>
    <row r="7" spans="1:9" ht="22.5" customHeight="1" x14ac:dyDescent="0.15">
      <c r="A7" s="483"/>
      <c r="B7" s="480"/>
      <c r="C7" s="483"/>
    </row>
    <row r="8" spans="1:9" ht="22.5" customHeight="1" x14ac:dyDescent="0.15">
      <c r="A8" s="480"/>
      <c r="B8" s="484"/>
      <c r="C8" s="485"/>
    </row>
    <row r="9" spans="1:9" ht="22.5" customHeight="1" x14ac:dyDescent="0.15">
      <c r="A9" s="480"/>
      <c r="B9" s="484"/>
      <c r="C9" s="485"/>
    </row>
    <row r="10" spans="1:9" ht="22.5" customHeight="1" x14ac:dyDescent="0.15">
      <c r="A10" s="480"/>
      <c r="B10" s="484"/>
      <c r="C10" s="483"/>
    </row>
    <row r="11" spans="1:9" ht="22.5" customHeight="1" x14ac:dyDescent="0.15">
      <c r="A11" s="480"/>
      <c r="B11" s="484"/>
      <c r="C11" s="484"/>
    </row>
    <row r="12" spans="1:9" ht="22.5" customHeight="1" x14ac:dyDescent="0.15">
      <c r="A12" s="483"/>
      <c r="B12" s="480"/>
      <c r="C12" s="483"/>
    </row>
    <row r="13" spans="1:9" ht="22.5" customHeight="1" x14ac:dyDescent="0.15">
      <c r="A13" s="480"/>
      <c r="B13" s="484"/>
      <c r="C13" s="483"/>
    </row>
    <row r="14" spans="1:9" ht="22.5" customHeight="1" x14ac:dyDescent="0.15">
      <c r="A14" s="480"/>
      <c r="B14" s="484"/>
      <c r="C14" s="486"/>
    </row>
    <row r="15" spans="1:9" ht="22.5" customHeight="1" x14ac:dyDescent="0.15">
      <c r="A15" s="480"/>
      <c r="B15" s="484"/>
      <c r="C15" s="483"/>
    </row>
    <row r="16" spans="1:9" ht="22.5" customHeight="1" x14ac:dyDescent="0.15">
      <c r="A16" s="480"/>
      <c r="B16" s="484"/>
      <c r="C16" s="484"/>
    </row>
    <row r="17" spans="1:3" ht="22.5" customHeight="1" x14ac:dyDescent="0.15">
      <c r="A17" s="480"/>
      <c r="B17" s="484"/>
      <c r="C17" s="483"/>
    </row>
    <row r="18" spans="1:3" ht="22.5" customHeight="1" x14ac:dyDescent="0.15">
      <c r="A18" s="480"/>
      <c r="B18" s="484"/>
      <c r="C18" s="484"/>
    </row>
    <row r="19" spans="1:3" ht="22.5" customHeight="1" x14ac:dyDescent="0.15">
      <c r="A19" s="480"/>
      <c r="B19" s="480"/>
      <c r="C19" s="483"/>
    </row>
    <row r="20" spans="1:3" ht="22.5" customHeight="1" x14ac:dyDescent="0.15">
      <c r="C20" s="486"/>
    </row>
    <row r="21" spans="1:3" ht="22.5" customHeight="1" x14ac:dyDescent="0.15">
      <c r="C21" s="483"/>
    </row>
    <row r="22" spans="1:3" ht="22.5" customHeight="1" x14ac:dyDescent="0.15">
      <c r="C22" s="487"/>
    </row>
    <row r="23" spans="1:3" ht="22.5" customHeight="1" x14ac:dyDescent="0.15">
      <c r="C23" s="487"/>
    </row>
    <row r="24" spans="1:3" ht="22.5" customHeight="1" x14ac:dyDescent="0.15">
      <c r="C24" s="487"/>
    </row>
    <row r="25" spans="1:3" ht="22.5" customHeight="1" x14ac:dyDescent="0.15">
      <c r="C25" s="483"/>
    </row>
    <row r="26" spans="1:3" ht="22.5" customHeight="1" x14ac:dyDescent="0.15">
      <c r="C26" s="485"/>
    </row>
    <row r="27" spans="1:3" ht="22.5" customHeight="1" x14ac:dyDescent="0.15">
      <c r="C27" s="485"/>
    </row>
    <row r="28" spans="1:3" ht="22.5" customHeight="1" x14ac:dyDescent="0.15">
      <c r="C28" s="483"/>
    </row>
    <row r="29" spans="1:3" ht="22.5" customHeight="1" x14ac:dyDescent="0.15">
      <c r="C29" s="484"/>
    </row>
    <row r="30" spans="1:3" ht="22.5" customHeight="1" x14ac:dyDescent="0.15">
      <c r="C30" s="483"/>
    </row>
    <row r="31" spans="1:3" ht="22.5" customHeight="1" x14ac:dyDescent="0.15">
      <c r="C31" s="484"/>
    </row>
    <row r="32" spans="1:3" ht="22.5" customHeight="1" x14ac:dyDescent="0.15">
      <c r="A32" s="475"/>
      <c r="B32" s="475"/>
      <c r="C32" s="474"/>
    </row>
    <row r="33" spans="1:3" ht="22.5" customHeight="1" x14ac:dyDescent="0.15">
      <c r="A33" s="475"/>
      <c r="B33" s="475"/>
      <c r="C33" s="476"/>
    </row>
    <row r="34" spans="1:3" ht="17.25" customHeight="1" x14ac:dyDescent="0.15">
      <c r="A34" s="475"/>
      <c r="B34" s="475"/>
      <c r="C34" s="475"/>
    </row>
    <row r="35" spans="1:3" ht="17.25" customHeight="1" x14ac:dyDescent="0.15">
      <c r="C35" s="328" t="str">
        <f>表紙!C35</f>
        <v>2023年7月現在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51AC5-B15B-4080-B6F0-AA3C36032256}">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700</v>
      </c>
      <c r="C5" s="473" t="s">
        <v>701</v>
      </c>
    </row>
    <row r="6" spans="1:9" ht="22.5" customHeight="1" x14ac:dyDescent="0.15">
      <c r="A6" s="474" t="s">
        <v>702</v>
      </c>
      <c r="B6" s="471"/>
      <c r="C6" s="475"/>
    </row>
    <row r="7" spans="1:9" ht="22.5" customHeight="1" x14ac:dyDescent="0.15">
      <c r="A7" s="474" t="s">
        <v>703</v>
      </c>
      <c r="B7" s="471"/>
      <c r="C7" s="474" t="s">
        <v>704</v>
      </c>
    </row>
    <row r="8" spans="1:9" ht="22.5" customHeight="1" x14ac:dyDescent="0.15">
      <c r="A8" s="471"/>
      <c r="B8" s="476" t="s">
        <v>705</v>
      </c>
      <c r="C8" s="477" t="s">
        <v>706</v>
      </c>
    </row>
    <row r="9" spans="1:9" ht="22.5" customHeight="1" x14ac:dyDescent="0.15">
      <c r="A9" s="471"/>
      <c r="B9" s="476" t="s">
        <v>707</v>
      </c>
      <c r="C9" s="477"/>
    </row>
    <row r="10" spans="1:9" ht="22.5" customHeight="1" x14ac:dyDescent="0.15">
      <c r="A10" s="471"/>
      <c r="B10" s="476" t="s">
        <v>708</v>
      </c>
      <c r="C10" s="474" t="s">
        <v>709</v>
      </c>
    </row>
    <row r="11" spans="1:9" ht="22.5" customHeight="1" x14ac:dyDescent="0.15">
      <c r="A11" s="471"/>
      <c r="B11" s="476" t="s">
        <v>710</v>
      </c>
      <c r="C11" s="476" t="s">
        <v>711</v>
      </c>
    </row>
    <row r="12" spans="1:9" ht="22.5" customHeight="1" x14ac:dyDescent="0.15">
      <c r="A12" s="474" t="s">
        <v>712</v>
      </c>
      <c r="B12" s="471"/>
      <c r="C12" s="474" t="s">
        <v>713</v>
      </c>
    </row>
    <row r="13" spans="1:9" ht="22.5" customHeight="1" x14ac:dyDescent="0.15">
      <c r="A13" s="471"/>
      <c r="B13" s="476" t="s">
        <v>714</v>
      </c>
      <c r="C13" s="474" t="s">
        <v>715</v>
      </c>
    </row>
    <row r="14" spans="1:9" ht="22.5" customHeight="1" x14ac:dyDescent="0.15">
      <c r="A14" s="471"/>
      <c r="B14" s="476" t="s">
        <v>716</v>
      </c>
      <c r="C14" s="478" t="s">
        <v>717</v>
      </c>
    </row>
    <row r="15" spans="1:9" ht="22.5" customHeight="1" x14ac:dyDescent="0.15">
      <c r="A15" s="471"/>
      <c r="B15" s="476" t="s">
        <v>718</v>
      </c>
      <c r="C15" s="474" t="s">
        <v>719</v>
      </c>
    </row>
    <row r="16" spans="1:9" ht="22.5" customHeight="1" x14ac:dyDescent="0.15">
      <c r="A16" s="471"/>
      <c r="B16" s="476" t="s">
        <v>720</v>
      </c>
      <c r="C16" s="476" t="s">
        <v>721</v>
      </c>
    </row>
    <row r="17" spans="1:3" ht="22.5" customHeight="1" x14ac:dyDescent="0.15">
      <c r="A17" s="471"/>
      <c r="B17" s="476" t="s">
        <v>722</v>
      </c>
      <c r="C17" s="474" t="s">
        <v>723</v>
      </c>
    </row>
    <row r="18" spans="1:3" ht="22.5" customHeight="1" x14ac:dyDescent="0.15">
      <c r="A18" s="471"/>
      <c r="B18" s="476" t="s">
        <v>724</v>
      </c>
      <c r="C18" s="476" t="s">
        <v>725</v>
      </c>
    </row>
    <row r="19" spans="1:3" ht="22.5" customHeight="1" x14ac:dyDescent="0.15">
      <c r="A19" s="471"/>
      <c r="B19" s="471"/>
      <c r="C19" s="474" t="s">
        <v>726</v>
      </c>
    </row>
    <row r="20" spans="1:3" ht="22.5" customHeight="1" x14ac:dyDescent="0.15">
      <c r="A20" s="475"/>
      <c r="B20" s="475"/>
      <c r="C20" s="478" t="s">
        <v>727</v>
      </c>
    </row>
    <row r="21" spans="1:3" ht="22.5" customHeight="1" x14ac:dyDescent="0.15">
      <c r="A21" s="475"/>
      <c r="B21" s="475"/>
      <c r="C21" s="474" t="s">
        <v>728</v>
      </c>
    </row>
    <row r="22" spans="1:3" ht="22.5" customHeight="1" x14ac:dyDescent="0.15">
      <c r="A22" s="475"/>
      <c r="B22" s="475"/>
      <c r="C22" s="479" t="s">
        <v>729</v>
      </c>
    </row>
    <row r="23" spans="1:3" ht="22.5" customHeight="1" x14ac:dyDescent="0.15">
      <c r="A23" s="475"/>
      <c r="B23" s="475"/>
      <c r="C23" s="479" t="s">
        <v>730</v>
      </c>
    </row>
    <row r="24" spans="1:3" ht="22.5" customHeight="1" x14ac:dyDescent="0.15">
      <c r="A24" s="475"/>
      <c r="B24" s="475"/>
      <c r="C24" s="479" t="s">
        <v>731</v>
      </c>
    </row>
    <row r="25" spans="1:3" ht="22.5" customHeight="1" x14ac:dyDescent="0.15">
      <c r="A25" s="475"/>
      <c r="B25" s="475"/>
      <c r="C25" s="474" t="s">
        <v>732</v>
      </c>
    </row>
    <row r="26" spans="1:3" ht="22.5" customHeight="1" x14ac:dyDescent="0.15">
      <c r="A26" s="475"/>
      <c r="B26" s="475"/>
      <c r="C26" s="477" t="s">
        <v>733</v>
      </c>
    </row>
    <row r="27" spans="1:3" ht="22.5" customHeight="1" x14ac:dyDescent="0.15">
      <c r="A27" s="475"/>
      <c r="B27" s="475"/>
      <c r="C27" s="477"/>
    </row>
    <row r="28" spans="1:3" ht="22.5" customHeight="1" x14ac:dyDescent="0.15">
      <c r="A28" s="475"/>
      <c r="B28" s="475"/>
      <c r="C28" s="474" t="s">
        <v>734</v>
      </c>
    </row>
    <row r="29" spans="1:3" ht="22.5" customHeight="1" x14ac:dyDescent="0.15">
      <c r="A29" s="475"/>
      <c r="B29" s="475"/>
      <c r="C29" s="476" t="s">
        <v>735</v>
      </c>
    </row>
    <row r="30" spans="1:3" ht="22.5" customHeight="1" x14ac:dyDescent="0.15">
      <c r="A30" s="475"/>
      <c r="B30" s="475"/>
      <c r="C30" s="474" t="s">
        <v>736</v>
      </c>
    </row>
    <row r="31" spans="1:3" ht="22.5" customHeight="1" x14ac:dyDescent="0.15">
      <c r="A31" s="475"/>
      <c r="B31" s="475"/>
      <c r="C31" s="476" t="s">
        <v>737</v>
      </c>
    </row>
    <row r="32" spans="1:3" ht="22.5" customHeight="1" x14ac:dyDescent="0.15">
      <c r="A32" s="475"/>
      <c r="B32" s="475"/>
      <c r="C32" s="474" t="s">
        <v>738</v>
      </c>
    </row>
    <row r="33" spans="1:3" ht="22.5" customHeight="1" x14ac:dyDescent="0.15">
      <c r="A33" s="475"/>
      <c r="B33" s="475"/>
      <c r="C33" s="476"/>
    </row>
    <row r="34" spans="1:3" ht="17.25" customHeight="1" x14ac:dyDescent="0.15">
      <c r="A34" s="475"/>
      <c r="B34" s="475"/>
      <c r="C34" s="475"/>
    </row>
    <row r="35" spans="1:3" ht="17.25" customHeight="1" x14ac:dyDescent="0.15">
      <c r="C35" s="328" t="str">
        <f>表紙!C35</f>
        <v>2023年7月現在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7050-C061-4322-AA58-0D7128A33717}">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8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700</v>
      </c>
      <c r="C5" s="473" t="s">
        <v>701</v>
      </c>
    </row>
    <row r="6" spans="1:9" ht="22.5" customHeight="1" x14ac:dyDescent="0.15">
      <c r="A6" s="474" t="s">
        <v>702</v>
      </c>
      <c r="B6" s="471"/>
      <c r="C6" s="475"/>
    </row>
    <row r="7" spans="1:9" ht="22.5" customHeight="1" x14ac:dyDescent="0.15">
      <c r="A7" s="474" t="s">
        <v>703</v>
      </c>
      <c r="B7" s="471"/>
      <c r="C7" s="474" t="s">
        <v>704</v>
      </c>
    </row>
    <row r="8" spans="1:9" ht="22.5" customHeight="1" x14ac:dyDescent="0.15">
      <c r="A8" s="471"/>
      <c r="B8" s="476" t="s">
        <v>705</v>
      </c>
      <c r="C8" s="477" t="s">
        <v>706</v>
      </c>
    </row>
    <row r="9" spans="1:9" ht="22.5" customHeight="1" x14ac:dyDescent="0.15">
      <c r="A9" s="471"/>
      <c r="B9" s="476" t="s">
        <v>707</v>
      </c>
      <c r="C9" s="477"/>
    </row>
    <row r="10" spans="1:9" ht="22.5" customHeight="1" x14ac:dyDescent="0.15">
      <c r="A10" s="471"/>
      <c r="B10" s="476" t="s">
        <v>708</v>
      </c>
      <c r="C10" s="474" t="s">
        <v>709</v>
      </c>
    </row>
    <row r="11" spans="1:9" ht="22.5" customHeight="1" x14ac:dyDescent="0.15">
      <c r="A11" s="471"/>
      <c r="B11" s="476" t="s">
        <v>710</v>
      </c>
      <c r="C11" s="476" t="s">
        <v>711</v>
      </c>
    </row>
    <row r="12" spans="1:9" ht="22.5" customHeight="1" x14ac:dyDescent="0.15">
      <c r="A12" s="474" t="s">
        <v>712</v>
      </c>
      <c r="B12" s="471"/>
      <c r="C12" s="474" t="s">
        <v>713</v>
      </c>
    </row>
    <row r="13" spans="1:9" ht="22.5" customHeight="1" x14ac:dyDescent="0.15">
      <c r="A13" s="471"/>
      <c r="B13" s="476" t="s">
        <v>714</v>
      </c>
      <c r="C13" s="474" t="s">
        <v>715</v>
      </c>
    </row>
    <row r="14" spans="1:9" ht="22.5" customHeight="1" x14ac:dyDescent="0.15">
      <c r="A14" s="471"/>
      <c r="B14" s="476" t="s">
        <v>716</v>
      </c>
      <c r="C14" s="478" t="s">
        <v>717</v>
      </c>
    </row>
    <row r="15" spans="1:9" ht="22.5" customHeight="1" x14ac:dyDescent="0.15">
      <c r="A15" s="471"/>
      <c r="B15" s="476" t="s">
        <v>718</v>
      </c>
      <c r="C15" s="474" t="s">
        <v>719</v>
      </c>
    </row>
    <row r="16" spans="1:9" ht="22.5" customHeight="1" x14ac:dyDescent="0.15">
      <c r="A16" s="471"/>
      <c r="B16" s="476" t="s">
        <v>720</v>
      </c>
      <c r="C16" s="476" t="s">
        <v>721</v>
      </c>
    </row>
    <row r="17" spans="1:3" ht="22.5" customHeight="1" x14ac:dyDescent="0.15">
      <c r="A17" s="471"/>
      <c r="B17" s="476" t="s">
        <v>722</v>
      </c>
      <c r="C17" s="474" t="s">
        <v>723</v>
      </c>
    </row>
    <row r="18" spans="1:3" ht="22.5" customHeight="1" x14ac:dyDescent="0.15">
      <c r="A18" s="471"/>
      <c r="B18" s="476" t="s">
        <v>724</v>
      </c>
      <c r="C18" s="476" t="s">
        <v>725</v>
      </c>
    </row>
    <row r="19" spans="1:3" ht="22.5" customHeight="1" x14ac:dyDescent="0.15">
      <c r="A19" s="471"/>
      <c r="B19" s="471"/>
      <c r="C19" s="474" t="s">
        <v>726</v>
      </c>
    </row>
    <row r="20" spans="1:3" ht="22.5" customHeight="1" x14ac:dyDescent="0.15">
      <c r="A20" s="475"/>
      <c r="B20" s="475"/>
      <c r="C20" s="478" t="s">
        <v>727</v>
      </c>
    </row>
    <row r="21" spans="1:3" ht="22.5" customHeight="1" x14ac:dyDescent="0.15">
      <c r="A21" s="475"/>
      <c r="B21" s="475"/>
      <c r="C21" s="474" t="s">
        <v>728</v>
      </c>
    </row>
    <row r="22" spans="1:3" ht="22.5" customHeight="1" x14ac:dyDescent="0.15">
      <c r="A22" s="475"/>
      <c r="B22" s="475"/>
      <c r="C22" s="479" t="s">
        <v>729</v>
      </c>
    </row>
    <row r="23" spans="1:3" ht="22.5" customHeight="1" x14ac:dyDescent="0.15">
      <c r="A23" s="475"/>
      <c r="B23" s="475"/>
      <c r="C23" s="479" t="s">
        <v>730</v>
      </c>
    </row>
    <row r="24" spans="1:3" ht="22.5" customHeight="1" x14ac:dyDescent="0.15">
      <c r="A24" s="475"/>
      <c r="B24" s="475"/>
      <c r="C24" s="479" t="s">
        <v>731</v>
      </c>
    </row>
    <row r="25" spans="1:3" ht="22.5" customHeight="1" x14ac:dyDescent="0.15">
      <c r="A25" s="475"/>
      <c r="B25" s="475"/>
      <c r="C25" s="474" t="s">
        <v>732</v>
      </c>
    </row>
    <row r="26" spans="1:3" ht="22.5" customHeight="1" x14ac:dyDescent="0.15">
      <c r="A26" s="475"/>
      <c r="B26" s="475"/>
      <c r="C26" s="477" t="s">
        <v>733</v>
      </c>
    </row>
    <row r="27" spans="1:3" ht="22.5" customHeight="1" x14ac:dyDescent="0.15">
      <c r="A27" s="475"/>
      <c r="B27" s="475"/>
      <c r="C27" s="477"/>
    </row>
    <row r="28" spans="1:3" ht="22.5" customHeight="1" x14ac:dyDescent="0.15">
      <c r="A28" s="475"/>
      <c r="B28" s="475"/>
      <c r="C28" s="474" t="s">
        <v>734</v>
      </c>
    </row>
    <row r="29" spans="1:3" ht="22.5" customHeight="1" x14ac:dyDescent="0.15">
      <c r="A29" s="475"/>
      <c r="B29" s="475"/>
      <c r="C29" s="476" t="s">
        <v>735</v>
      </c>
    </row>
    <row r="30" spans="1:3" ht="22.5" customHeight="1" x14ac:dyDescent="0.15">
      <c r="A30" s="475"/>
      <c r="B30" s="475"/>
      <c r="C30" s="474" t="s">
        <v>736</v>
      </c>
    </row>
    <row r="31" spans="1:3" ht="22.5" customHeight="1" x14ac:dyDescent="0.15">
      <c r="A31" s="475"/>
      <c r="B31" s="475"/>
      <c r="C31" s="476" t="s">
        <v>737</v>
      </c>
    </row>
    <row r="32" spans="1:3" ht="22.5" customHeight="1" x14ac:dyDescent="0.15">
      <c r="A32" s="475"/>
      <c r="B32" s="475"/>
      <c r="C32" s="474" t="s">
        <v>738</v>
      </c>
    </row>
    <row r="33" spans="1:3" ht="22.5" customHeight="1" x14ac:dyDescent="0.15">
      <c r="A33" s="475"/>
      <c r="B33" s="475"/>
      <c r="C33" s="476"/>
    </row>
    <row r="34" spans="1:3" ht="17.25" customHeight="1" x14ac:dyDescent="0.15">
      <c r="A34" s="475"/>
      <c r="B34" s="475"/>
      <c r="C34" s="475"/>
    </row>
    <row r="35" spans="1:3" ht="17.25" customHeight="1" x14ac:dyDescent="0.15">
      <c r="C35" s="328" t="str">
        <f>表紙!C35</f>
        <v>2023年7月現在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8132-0A98-4F30-9E8C-D04610AF580A}">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8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700</v>
      </c>
      <c r="C5" s="473" t="s">
        <v>701</v>
      </c>
    </row>
    <row r="6" spans="1:9" ht="22.5" customHeight="1" x14ac:dyDescent="0.15">
      <c r="A6" s="474" t="s">
        <v>702</v>
      </c>
      <c r="B6" s="471"/>
      <c r="C6" s="475"/>
    </row>
    <row r="7" spans="1:9" ht="22.5" customHeight="1" x14ac:dyDescent="0.15">
      <c r="A7" s="474" t="s">
        <v>703</v>
      </c>
      <c r="B7" s="471"/>
      <c r="C7" s="474" t="s">
        <v>704</v>
      </c>
    </row>
    <row r="8" spans="1:9" ht="22.5" customHeight="1" x14ac:dyDescent="0.15">
      <c r="A8" s="471"/>
      <c r="B8" s="476" t="s">
        <v>705</v>
      </c>
      <c r="C8" s="477" t="s">
        <v>706</v>
      </c>
    </row>
    <row r="9" spans="1:9" ht="22.5" customHeight="1" x14ac:dyDescent="0.15">
      <c r="A9" s="471"/>
      <c r="B9" s="476" t="s">
        <v>707</v>
      </c>
      <c r="C9" s="477"/>
    </row>
    <row r="10" spans="1:9" ht="22.5" customHeight="1" x14ac:dyDescent="0.15">
      <c r="A10" s="471"/>
      <c r="B10" s="476" t="s">
        <v>708</v>
      </c>
      <c r="C10" s="474" t="s">
        <v>709</v>
      </c>
    </row>
    <row r="11" spans="1:9" ht="22.5" customHeight="1" x14ac:dyDescent="0.15">
      <c r="A11" s="471"/>
      <c r="B11" s="476" t="s">
        <v>710</v>
      </c>
      <c r="C11" s="476" t="s">
        <v>711</v>
      </c>
    </row>
    <row r="12" spans="1:9" ht="22.5" customHeight="1" x14ac:dyDescent="0.15">
      <c r="A12" s="474" t="s">
        <v>712</v>
      </c>
      <c r="B12" s="471"/>
      <c r="C12" s="474" t="s">
        <v>713</v>
      </c>
    </row>
    <row r="13" spans="1:9" ht="22.5" customHeight="1" x14ac:dyDescent="0.15">
      <c r="A13" s="471"/>
      <c r="B13" s="476" t="s">
        <v>714</v>
      </c>
      <c r="C13" s="474" t="s">
        <v>715</v>
      </c>
    </row>
    <row r="14" spans="1:9" ht="22.5" customHeight="1" x14ac:dyDescent="0.15">
      <c r="A14" s="471"/>
      <c r="B14" s="476" t="s">
        <v>716</v>
      </c>
      <c r="C14" s="478" t="s">
        <v>717</v>
      </c>
    </row>
    <row r="15" spans="1:9" ht="22.5" customHeight="1" x14ac:dyDescent="0.15">
      <c r="A15" s="471"/>
      <c r="B15" s="476" t="s">
        <v>718</v>
      </c>
      <c r="C15" s="474" t="s">
        <v>719</v>
      </c>
    </row>
    <row r="16" spans="1:9" ht="22.5" customHeight="1" x14ac:dyDescent="0.15">
      <c r="A16" s="471"/>
      <c r="B16" s="476" t="s">
        <v>720</v>
      </c>
      <c r="C16" s="476" t="s">
        <v>721</v>
      </c>
    </row>
    <row r="17" spans="1:3" ht="22.5" customHeight="1" x14ac:dyDescent="0.15">
      <c r="A17" s="471"/>
      <c r="B17" s="476" t="s">
        <v>722</v>
      </c>
      <c r="C17" s="474" t="s">
        <v>723</v>
      </c>
    </row>
    <row r="18" spans="1:3" ht="22.5" customHeight="1" x14ac:dyDescent="0.15">
      <c r="A18" s="471"/>
      <c r="B18" s="476" t="s">
        <v>724</v>
      </c>
      <c r="C18" s="476" t="s">
        <v>725</v>
      </c>
    </row>
    <row r="19" spans="1:3" ht="22.5" customHeight="1" x14ac:dyDescent="0.15">
      <c r="A19" s="471"/>
      <c r="B19" s="471"/>
      <c r="C19" s="474" t="s">
        <v>726</v>
      </c>
    </row>
    <row r="20" spans="1:3" ht="22.5" customHeight="1" x14ac:dyDescent="0.15">
      <c r="A20" s="475"/>
      <c r="B20" s="475"/>
      <c r="C20" s="478" t="s">
        <v>727</v>
      </c>
    </row>
    <row r="21" spans="1:3" ht="22.5" customHeight="1" x14ac:dyDescent="0.15">
      <c r="A21" s="475"/>
      <c r="B21" s="475"/>
      <c r="C21" s="474" t="s">
        <v>728</v>
      </c>
    </row>
    <row r="22" spans="1:3" ht="22.5" customHeight="1" x14ac:dyDescent="0.15">
      <c r="A22" s="475"/>
      <c r="B22" s="475"/>
      <c r="C22" s="479" t="s">
        <v>729</v>
      </c>
    </row>
    <row r="23" spans="1:3" ht="22.5" customHeight="1" x14ac:dyDescent="0.15">
      <c r="A23" s="475"/>
      <c r="B23" s="475"/>
      <c r="C23" s="479" t="s">
        <v>730</v>
      </c>
    </row>
    <row r="24" spans="1:3" ht="22.5" customHeight="1" x14ac:dyDescent="0.15">
      <c r="A24" s="475"/>
      <c r="B24" s="475"/>
      <c r="C24" s="479" t="s">
        <v>731</v>
      </c>
    </row>
    <row r="25" spans="1:3" ht="22.5" customHeight="1" x14ac:dyDescent="0.15">
      <c r="A25" s="475"/>
      <c r="B25" s="475"/>
      <c r="C25" s="474" t="s">
        <v>732</v>
      </c>
    </row>
    <row r="26" spans="1:3" ht="22.5" customHeight="1" x14ac:dyDescent="0.15">
      <c r="A26" s="475"/>
      <c r="B26" s="475"/>
      <c r="C26" s="477" t="s">
        <v>733</v>
      </c>
    </row>
    <row r="27" spans="1:3" ht="22.5" customHeight="1" x14ac:dyDescent="0.15">
      <c r="A27" s="475"/>
      <c r="B27" s="475"/>
      <c r="C27" s="477"/>
    </row>
    <row r="28" spans="1:3" ht="22.5" customHeight="1" x14ac:dyDescent="0.15">
      <c r="A28" s="475"/>
      <c r="B28" s="475"/>
      <c r="C28" s="474" t="s">
        <v>734</v>
      </c>
    </row>
    <row r="29" spans="1:3" ht="22.5" customHeight="1" x14ac:dyDescent="0.15">
      <c r="A29" s="475"/>
      <c r="B29" s="475"/>
      <c r="C29" s="476" t="s">
        <v>735</v>
      </c>
    </row>
    <row r="30" spans="1:3" ht="22.5" customHeight="1" x14ac:dyDescent="0.15">
      <c r="A30" s="475"/>
      <c r="B30" s="475"/>
      <c r="C30" s="474" t="s">
        <v>736</v>
      </c>
    </row>
    <row r="31" spans="1:3" ht="22.5" customHeight="1" x14ac:dyDescent="0.15">
      <c r="A31" s="475"/>
      <c r="B31" s="475"/>
      <c r="C31" s="476" t="s">
        <v>737</v>
      </c>
    </row>
    <row r="32" spans="1:3" ht="22.5" customHeight="1" x14ac:dyDescent="0.15">
      <c r="A32" s="475"/>
      <c r="B32" s="475"/>
      <c r="C32" s="474" t="s">
        <v>738</v>
      </c>
    </row>
    <row r="33" spans="1:3" ht="22.5" customHeight="1" x14ac:dyDescent="0.15">
      <c r="A33" s="475"/>
      <c r="B33" s="475"/>
      <c r="C33" s="476"/>
    </row>
    <row r="34" spans="1:3" ht="17.25" customHeight="1" x14ac:dyDescent="0.15">
      <c r="A34" s="475"/>
      <c r="B34" s="475"/>
      <c r="C34" s="475"/>
    </row>
    <row r="35" spans="1:3" ht="17.25" customHeight="1" x14ac:dyDescent="0.15">
      <c r="C35" s="328" t="str">
        <f>表紙!C35</f>
        <v>2023年7月現在</v>
      </c>
    </row>
  </sheetData>
  <sheetProtection algorithmName="SHA-512" hashValue="VPywzZzPu3VRO6hdUqFYjTuzQ7znmowVnFO+H4RpfAUhJBwOJdvrcJOJNYV1ZjJkZWjZFFqtBhFHGadciFBQvw==" saltValue="OSBKR6l+X9fpUFb3Exvjb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AG56"/>
  <sheetViews>
    <sheetView showZeros="0" tabSelected="1" zoomScale="66" zoomScaleNormal="66" zoomScaleSheetLayoutView="85" workbookViewId="0">
      <selection activeCell="R4" sqref="R4:T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9"/>
      <c r="B1" s="49"/>
      <c r="C1" s="49"/>
      <c r="D1" s="49"/>
      <c r="E1" s="49"/>
      <c r="F1" s="49"/>
      <c r="G1" s="49"/>
      <c r="H1" s="49"/>
      <c r="I1" s="49"/>
      <c r="J1" s="49"/>
      <c r="K1" s="49"/>
      <c r="L1" s="49"/>
      <c r="M1" s="49"/>
      <c r="N1" s="49"/>
      <c r="O1" s="49"/>
      <c r="P1" s="49"/>
      <c r="Q1" s="49"/>
      <c r="R1" s="49"/>
      <c r="S1" s="49"/>
      <c r="T1" s="49"/>
    </row>
    <row r="2" spans="1:20" ht="4.5" customHeight="1" x14ac:dyDescent="0.15">
      <c r="A2" s="49"/>
      <c r="B2" s="49"/>
      <c r="C2" s="49"/>
      <c r="D2" s="49"/>
      <c r="E2" s="49"/>
      <c r="F2" s="49"/>
      <c r="G2" s="49"/>
      <c r="H2" s="49"/>
      <c r="I2" s="49"/>
      <c r="J2" s="49"/>
      <c r="K2" s="49"/>
      <c r="L2" s="49"/>
      <c r="M2" s="49"/>
      <c r="N2" s="49"/>
      <c r="O2" s="49"/>
      <c r="P2" s="49"/>
      <c r="Q2" s="49"/>
      <c r="R2" s="49"/>
      <c r="S2" s="49"/>
      <c r="T2" s="49"/>
    </row>
    <row r="3" spans="1:20" ht="22.5" customHeight="1" x14ac:dyDescent="0.15">
      <c r="A3" s="164" t="s">
        <v>42</v>
      </c>
      <c r="B3" s="360" t="s">
        <v>260</v>
      </c>
      <c r="C3" s="361"/>
      <c r="D3" s="165"/>
      <c r="E3" s="165"/>
      <c r="F3" s="165"/>
      <c r="G3" s="362" t="s">
        <v>415</v>
      </c>
      <c r="H3" s="362"/>
      <c r="I3" s="363" t="s">
        <v>318</v>
      </c>
      <c r="J3" s="363"/>
      <c r="K3" s="352" t="s">
        <v>261</v>
      </c>
      <c r="L3" s="352"/>
      <c r="M3" s="352"/>
      <c r="N3" s="341" t="s">
        <v>262</v>
      </c>
      <c r="O3" s="342"/>
      <c r="P3" s="342"/>
      <c r="Q3" s="343"/>
      <c r="R3" s="353" t="s">
        <v>263</v>
      </c>
      <c r="S3" s="354"/>
      <c r="T3" s="354"/>
    </row>
    <row r="4" spans="1:20" ht="32.25" customHeight="1" x14ac:dyDescent="0.15">
      <c r="A4" s="327"/>
      <c r="B4" s="357">
        <f>IF(サイズ2="","",SUM(T35))</f>
        <v>0</v>
      </c>
      <c r="C4" s="357"/>
      <c r="D4" s="166"/>
      <c r="E4" s="166"/>
      <c r="F4" s="166"/>
      <c r="G4" s="358" t="str">
        <f>IF(サイズ2="-","-",S36)</f>
        <v>-</v>
      </c>
      <c r="H4" s="359"/>
      <c r="I4" s="364" t="s">
        <v>649</v>
      </c>
      <c r="J4" s="364"/>
      <c r="K4" s="351"/>
      <c r="L4" s="351"/>
      <c r="M4" s="351"/>
      <c r="N4" s="344"/>
      <c r="O4" s="345"/>
      <c r="P4" s="345"/>
      <c r="Q4" s="346"/>
      <c r="R4" s="355"/>
      <c r="S4" s="356"/>
      <c r="T4" s="356"/>
    </row>
    <row r="5" spans="1:20" ht="14.25" customHeight="1" x14ac:dyDescent="0.15">
      <c r="A5" s="50"/>
      <c r="B5" s="50"/>
      <c r="C5" s="237"/>
      <c r="D5" s="50"/>
      <c r="E5" s="50"/>
      <c r="F5" s="50"/>
      <c r="G5" s="236"/>
      <c r="H5" s="239"/>
      <c r="I5" s="238"/>
      <c r="J5" s="50"/>
      <c r="K5" s="50"/>
      <c r="L5" s="50"/>
      <c r="M5" s="50"/>
      <c r="N5" s="50"/>
      <c r="O5" s="50"/>
      <c r="P5" s="50"/>
      <c r="Q5" s="50"/>
      <c r="R5" s="50"/>
      <c r="S5" s="50"/>
      <c r="T5" s="50"/>
    </row>
    <row r="6" spans="1:20" ht="14.25" customHeight="1" x14ac:dyDescent="0.15">
      <c r="A6" s="374" t="s">
        <v>282</v>
      </c>
      <c r="B6" s="374" t="s">
        <v>698</v>
      </c>
      <c r="C6" s="374"/>
      <c r="D6" s="50"/>
      <c r="E6" s="50"/>
      <c r="F6" s="50"/>
      <c r="G6" s="236"/>
      <c r="H6" s="240" t="s">
        <v>417</v>
      </c>
      <c r="I6" s="238"/>
      <c r="J6" s="50"/>
      <c r="K6" s="50"/>
      <c r="L6" s="50"/>
      <c r="M6" s="50"/>
      <c r="N6" s="241" t="str">
        <f>IF(ISERROR(S36-C50)=TRUE,"",S36-C50)</f>
        <v/>
      </c>
      <c r="O6" s="242" t="s">
        <v>276</v>
      </c>
      <c r="P6" s="241">
        <f>C50</f>
        <v>0</v>
      </c>
      <c r="Q6" s="243" t="s">
        <v>416</v>
      </c>
      <c r="R6" s="50"/>
      <c r="S6" s="50"/>
      <c r="T6" s="50"/>
    </row>
    <row r="7" spans="1:20" ht="9" customHeight="1" x14ac:dyDescent="0.2">
      <c r="A7" s="374"/>
      <c r="B7" s="374"/>
      <c r="C7" s="374"/>
      <c r="D7" s="373"/>
      <c r="E7" s="373"/>
      <c r="F7" s="373"/>
      <c r="G7" s="69"/>
      <c r="H7" s="50"/>
      <c r="I7" s="50"/>
      <c r="J7" s="50"/>
      <c r="K7" s="50"/>
      <c r="L7" s="50"/>
      <c r="M7" s="50"/>
      <c r="N7" s="50"/>
      <c r="O7" s="50"/>
      <c r="P7" s="50"/>
      <c r="Q7" s="50"/>
      <c r="R7" s="50"/>
      <c r="S7" s="50"/>
      <c r="T7" s="50"/>
    </row>
    <row r="8" spans="1:20" ht="2.25" customHeight="1" x14ac:dyDescent="0.15">
      <c r="A8" s="50"/>
      <c r="B8" s="50"/>
      <c r="C8" s="50"/>
      <c r="D8" s="50"/>
      <c r="E8" s="50"/>
      <c r="F8" s="50"/>
      <c r="G8" s="50"/>
      <c r="H8" s="50"/>
      <c r="I8" s="50"/>
      <c r="J8" s="50"/>
      <c r="K8" s="50"/>
      <c r="L8" s="50"/>
      <c r="M8" s="50"/>
      <c r="N8" s="50"/>
      <c r="O8" s="50"/>
      <c r="P8" s="50"/>
      <c r="Q8" s="50"/>
      <c r="R8" s="50"/>
      <c r="S8" s="50"/>
      <c r="T8" s="50"/>
    </row>
    <row r="9" spans="1:20" ht="21.95" customHeight="1" x14ac:dyDescent="0.15">
      <c r="A9" s="347" t="s">
        <v>264</v>
      </c>
      <c r="B9" s="349" t="s">
        <v>53</v>
      </c>
      <c r="C9" s="350"/>
      <c r="D9" s="244"/>
      <c r="E9" s="244"/>
      <c r="F9" s="244"/>
      <c r="G9" s="349" t="s">
        <v>45</v>
      </c>
      <c r="H9" s="348"/>
      <c r="I9" s="349" t="s">
        <v>46</v>
      </c>
      <c r="J9" s="348"/>
      <c r="K9" s="350" t="s">
        <v>47</v>
      </c>
      <c r="L9" s="350"/>
      <c r="M9" s="349" t="s">
        <v>48</v>
      </c>
      <c r="N9" s="348"/>
      <c r="O9" s="349" t="s">
        <v>286</v>
      </c>
      <c r="P9" s="348"/>
      <c r="Q9" s="350" t="s">
        <v>49</v>
      </c>
      <c r="R9" s="350"/>
      <c r="S9" s="349" t="s">
        <v>265</v>
      </c>
      <c r="T9" s="350"/>
    </row>
    <row r="10" spans="1:20" ht="21.95" customHeight="1" x14ac:dyDescent="0.15">
      <c r="A10" s="348"/>
      <c r="B10" s="73" t="s">
        <v>266</v>
      </c>
      <c r="C10" s="73" t="s">
        <v>267</v>
      </c>
      <c r="D10" s="73"/>
      <c r="E10" s="73"/>
      <c r="F10" s="73"/>
      <c r="G10" s="73" t="s">
        <v>266</v>
      </c>
      <c r="H10" s="73" t="s">
        <v>267</v>
      </c>
      <c r="I10" s="73" t="s">
        <v>266</v>
      </c>
      <c r="J10" s="73" t="s">
        <v>267</v>
      </c>
      <c r="K10" s="73" t="s">
        <v>266</v>
      </c>
      <c r="L10" s="73" t="s">
        <v>267</v>
      </c>
      <c r="M10" s="73" t="s">
        <v>266</v>
      </c>
      <c r="N10" s="73" t="s">
        <v>267</v>
      </c>
      <c r="O10" s="73" t="s">
        <v>266</v>
      </c>
      <c r="P10" s="73" t="s">
        <v>267</v>
      </c>
      <c r="Q10" s="73" t="s">
        <v>266</v>
      </c>
      <c r="R10" s="73" t="s">
        <v>267</v>
      </c>
      <c r="S10" s="73" t="s">
        <v>268</v>
      </c>
      <c r="T10" s="74" t="s">
        <v>269</v>
      </c>
    </row>
    <row r="11" spans="1:20" ht="22.5" customHeight="1" x14ac:dyDescent="0.15">
      <c r="A11" s="70" t="s">
        <v>96</v>
      </c>
      <c r="B11" s="125">
        <f>岡山1!C44</f>
        <v>48200</v>
      </c>
      <c r="C11" s="232">
        <f>岡山1!D44</f>
        <v>0</v>
      </c>
      <c r="D11" s="126"/>
      <c r="E11" s="126"/>
      <c r="F11" s="126"/>
      <c r="G11" s="125">
        <f>岡山1!F44</f>
        <v>8750</v>
      </c>
      <c r="H11" s="232">
        <f>岡山1!G44</f>
        <v>0</v>
      </c>
      <c r="I11" s="125">
        <f>岡山1!I44</f>
        <v>13450</v>
      </c>
      <c r="J11" s="232">
        <f>岡山1!J44</f>
        <v>0</v>
      </c>
      <c r="K11" s="125">
        <f>岡山1!L44</f>
        <v>4900</v>
      </c>
      <c r="L11" s="232">
        <f>岡山1!M44</f>
        <v>0</v>
      </c>
      <c r="M11" s="125">
        <f>岡山1!O44</f>
        <v>0</v>
      </c>
      <c r="N11" s="232">
        <f>岡山1!P44</f>
        <v>0</v>
      </c>
      <c r="O11" s="125">
        <f>岡山3・玉野!O44</f>
        <v>250</v>
      </c>
      <c r="P11" s="232">
        <f>岡山3・玉野!P44</f>
        <v>0</v>
      </c>
      <c r="Q11" s="125">
        <f>岡山1!R44</f>
        <v>6450</v>
      </c>
      <c r="R11" s="232">
        <f>岡山1!S44</f>
        <v>0</v>
      </c>
      <c r="S11" s="309">
        <f>SUM(B11,G11,I11,K11,M11,Q11,O11)</f>
        <v>82000</v>
      </c>
      <c r="T11" s="127">
        <f>IF(サイズ2="","",SUM(C11,H11,J11,L11,N11,P11,R11))</f>
        <v>0</v>
      </c>
    </row>
    <row r="12" spans="1:20" ht="22.5" customHeight="1" x14ac:dyDescent="0.15">
      <c r="A12" s="70" t="s">
        <v>279</v>
      </c>
      <c r="B12" s="125">
        <f>岡山2!C45</f>
        <v>42900</v>
      </c>
      <c r="C12" s="232">
        <f>岡山2!D45</f>
        <v>0</v>
      </c>
      <c r="D12" s="126"/>
      <c r="E12" s="126"/>
      <c r="F12" s="126"/>
      <c r="G12" s="125">
        <f>岡山2!F45</f>
        <v>5850</v>
      </c>
      <c r="H12" s="232">
        <f>岡山2!G45</f>
        <v>0</v>
      </c>
      <c r="I12" s="125">
        <f>岡山2!I45</f>
        <v>6350</v>
      </c>
      <c r="J12" s="232">
        <f>岡山2!J45</f>
        <v>0</v>
      </c>
      <c r="K12" s="125">
        <f>岡山2!L45</f>
        <v>0</v>
      </c>
      <c r="L12" s="232">
        <f>岡山2!M45</f>
        <v>0</v>
      </c>
      <c r="M12" s="125"/>
      <c r="N12" s="232"/>
      <c r="O12" s="125"/>
      <c r="P12" s="232"/>
      <c r="Q12" s="125">
        <f>岡山2!R45</f>
        <v>1750</v>
      </c>
      <c r="R12" s="232">
        <f>岡山2!S45</f>
        <v>0</v>
      </c>
      <c r="S12" s="309">
        <f t="shared" ref="S12:S22" si="0">SUM(B12,G12,I12,K12,M12,Q12)</f>
        <v>56850</v>
      </c>
      <c r="T12" s="127">
        <f t="shared" ref="T12:T22" si="1">IF(サイズ2="","",SUM(C12,H12,J12,L12,N12,R12))</f>
        <v>0</v>
      </c>
    </row>
    <row r="13" spans="1:20" ht="22.5" customHeight="1" x14ac:dyDescent="0.15">
      <c r="A13" s="70" t="s">
        <v>280</v>
      </c>
      <c r="B13" s="125">
        <f>岡山3・玉野!C16</f>
        <v>16250</v>
      </c>
      <c r="C13" s="232">
        <f>岡山3・玉野!D16</f>
        <v>0</v>
      </c>
      <c r="D13" s="126"/>
      <c r="E13" s="126"/>
      <c r="F13" s="126"/>
      <c r="G13" s="125">
        <f>岡山3・玉野!F16</f>
        <v>2150</v>
      </c>
      <c r="H13" s="232">
        <f>岡山3・玉野!G16</f>
        <v>0</v>
      </c>
      <c r="I13" s="125">
        <f>岡山3・玉野!I16</f>
        <v>4800</v>
      </c>
      <c r="J13" s="232">
        <f>岡山3・玉野!J16</f>
        <v>0</v>
      </c>
      <c r="K13" s="125">
        <f>岡山3・玉野!L16</f>
        <v>0</v>
      </c>
      <c r="L13" s="232">
        <f>岡山3・玉野!M16</f>
        <v>0</v>
      </c>
      <c r="M13" s="125"/>
      <c r="N13" s="232"/>
      <c r="O13" s="125"/>
      <c r="P13" s="232"/>
      <c r="Q13" s="125">
        <f>岡山3・玉野!R16</f>
        <v>700</v>
      </c>
      <c r="R13" s="232">
        <f>岡山3・玉野!S16</f>
        <v>0</v>
      </c>
      <c r="S13" s="309">
        <f t="shared" si="0"/>
        <v>23900</v>
      </c>
      <c r="T13" s="127">
        <f t="shared" si="1"/>
        <v>0</v>
      </c>
    </row>
    <row r="14" spans="1:20" ht="22.5" customHeight="1" x14ac:dyDescent="0.15">
      <c r="A14" s="71" t="s">
        <v>281</v>
      </c>
      <c r="B14" s="128">
        <f>岡山3・玉野!C39</f>
        <v>11350</v>
      </c>
      <c r="C14" s="233">
        <f>岡山3・玉野!D39</f>
        <v>0</v>
      </c>
      <c r="D14" s="129"/>
      <c r="E14" s="129"/>
      <c r="F14" s="129"/>
      <c r="G14" s="128">
        <f>岡山3・玉野!F39</f>
        <v>0</v>
      </c>
      <c r="H14" s="233">
        <f>岡山3・玉野!G39</f>
        <v>0</v>
      </c>
      <c r="I14" s="128">
        <f>岡山3・玉野!I39</f>
        <v>2400</v>
      </c>
      <c r="J14" s="233">
        <f>岡山3・玉野!J39</f>
        <v>0</v>
      </c>
      <c r="K14" s="128">
        <f>岡山3・玉野!L39</f>
        <v>0</v>
      </c>
      <c r="L14" s="233">
        <f>岡山3・玉野!M39</f>
        <v>0</v>
      </c>
      <c r="M14" s="128"/>
      <c r="N14" s="233"/>
      <c r="O14" s="128"/>
      <c r="P14" s="233"/>
      <c r="Q14" s="128">
        <f>岡山3・玉野!R39</f>
        <v>550</v>
      </c>
      <c r="R14" s="233">
        <f>岡山3・玉野!S39</f>
        <v>0</v>
      </c>
      <c r="S14" s="309">
        <f t="shared" si="0"/>
        <v>14300</v>
      </c>
      <c r="T14" s="127">
        <f t="shared" si="1"/>
        <v>0</v>
      </c>
    </row>
    <row r="15" spans="1:20" ht="22.5" customHeight="1" x14ac:dyDescent="0.15">
      <c r="A15" s="70" t="s">
        <v>102</v>
      </c>
      <c r="B15" s="128">
        <f>赤磐・瀬戸内・備前・和気!C14</f>
        <v>8750</v>
      </c>
      <c r="C15" s="233">
        <f>赤磐・瀬戸内・備前・和気!D14</f>
        <v>0</v>
      </c>
      <c r="D15" s="129"/>
      <c r="E15" s="129"/>
      <c r="F15" s="129"/>
      <c r="G15" s="128">
        <f>赤磐・瀬戸内・備前・和気!F14</f>
        <v>1650</v>
      </c>
      <c r="H15" s="233">
        <f>赤磐・瀬戸内・備前・和気!G14</f>
        <v>0</v>
      </c>
      <c r="I15" s="128">
        <f>赤磐・瀬戸内・備前・和気!I14</f>
        <v>0</v>
      </c>
      <c r="J15" s="233">
        <f>赤磐・瀬戸内・備前・和気!J14</f>
        <v>0</v>
      </c>
      <c r="K15" s="128">
        <f>赤磐・瀬戸内・備前・和気!L14</f>
        <v>0</v>
      </c>
      <c r="L15" s="233">
        <f>赤磐・瀬戸内・備前・和気!M14</f>
        <v>0</v>
      </c>
      <c r="M15" s="128"/>
      <c r="N15" s="233"/>
      <c r="O15" s="128"/>
      <c r="P15" s="233"/>
      <c r="Q15" s="128">
        <f>赤磐・瀬戸内・備前・和気!R14</f>
        <v>100</v>
      </c>
      <c r="R15" s="233">
        <f>赤磐・瀬戸内・備前・和気!S14</f>
        <v>0</v>
      </c>
      <c r="S15" s="309">
        <f t="shared" si="0"/>
        <v>10500</v>
      </c>
      <c r="T15" s="127">
        <f t="shared" si="1"/>
        <v>0</v>
      </c>
    </row>
    <row r="16" spans="1:20" ht="22.5" customHeight="1" x14ac:dyDescent="0.15">
      <c r="A16" s="70" t="s">
        <v>101</v>
      </c>
      <c r="B16" s="128">
        <f>赤磐・瀬戸内・備前・和気!C22</f>
        <v>6600</v>
      </c>
      <c r="C16" s="233">
        <f>赤磐・瀬戸内・備前・和気!D22</f>
        <v>0</v>
      </c>
      <c r="D16" s="129"/>
      <c r="E16" s="129"/>
      <c r="F16" s="129"/>
      <c r="G16" s="128">
        <f>赤磐・瀬戸内・備前・和気!F22</f>
        <v>1100</v>
      </c>
      <c r="H16" s="233">
        <f>赤磐・瀬戸内・備前・和気!G22</f>
        <v>0</v>
      </c>
      <c r="I16" s="128">
        <f>赤磐・瀬戸内・備前・和気!I22</f>
        <v>0</v>
      </c>
      <c r="J16" s="233">
        <f>赤磐・瀬戸内・備前・和気!J22</f>
        <v>0</v>
      </c>
      <c r="K16" s="128">
        <f>赤磐・瀬戸内・備前・和気!L22</f>
        <v>0</v>
      </c>
      <c r="L16" s="233">
        <f>赤磐・瀬戸内・備前・和気!M22</f>
        <v>0</v>
      </c>
      <c r="M16" s="128"/>
      <c r="N16" s="233"/>
      <c r="O16" s="128"/>
      <c r="P16" s="233"/>
      <c r="Q16" s="128"/>
      <c r="R16" s="233"/>
      <c r="S16" s="309">
        <f t="shared" si="0"/>
        <v>7700</v>
      </c>
      <c r="T16" s="127">
        <f t="shared" si="1"/>
        <v>0</v>
      </c>
    </row>
    <row r="17" spans="1:20" ht="22.5" customHeight="1" x14ac:dyDescent="0.15">
      <c r="A17" s="70" t="s">
        <v>100</v>
      </c>
      <c r="B17" s="128">
        <f>赤磐・瀬戸内・備前・和気!C31</f>
        <v>7550</v>
      </c>
      <c r="C17" s="233">
        <f>赤磐・瀬戸内・備前・和気!D31</f>
        <v>0</v>
      </c>
      <c r="D17" s="129"/>
      <c r="E17" s="129"/>
      <c r="F17" s="129"/>
      <c r="G17" s="128">
        <f>赤磐・瀬戸内・備前・和気!F31</f>
        <v>1000</v>
      </c>
      <c r="H17" s="233">
        <f>赤磐・瀬戸内・備前・和気!G31</f>
        <v>0</v>
      </c>
      <c r="I17" s="128">
        <f>赤磐・瀬戸内・備前・和気!I31</f>
        <v>0</v>
      </c>
      <c r="J17" s="233">
        <f>赤磐・瀬戸内・備前・和気!J31</f>
        <v>0</v>
      </c>
      <c r="K17" s="128">
        <f>赤磐・瀬戸内・備前・和気!L31</f>
        <v>0</v>
      </c>
      <c r="L17" s="233">
        <f>赤磐・瀬戸内・備前・和気!M31</f>
        <v>0</v>
      </c>
      <c r="M17" s="128"/>
      <c r="N17" s="233"/>
      <c r="O17" s="128"/>
      <c r="P17" s="233"/>
      <c r="Q17" s="128">
        <f>赤磐・瀬戸内・備前・和気!R31</f>
        <v>350</v>
      </c>
      <c r="R17" s="233">
        <f>赤磐・瀬戸内・備前・和気!S31</f>
        <v>0</v>
      </c>
      <c r="S17" s="309">
        <f t="shared" si="0"/>
        <v>8900</v>
      </c>
      <c r="T17" s="127">
        <f t="shared" si="1"/>
        <v>0</v>
      </c>
    </row>
    <row r="18" spans="1:20" ht="22.5" customHeight="1" x14ac:dyDescent="0.15">
      <c r="A18" s="72" t="s">
        <v>103</v>
      </c>
      <c r="B18" s="128">
        <f>赤磐・瀬戸内・備前・和気!C39</f>
        <v>3100</v>
      </c>
      <c r="C18" s="233">
        <f>赤磐・瀬戸内・備前・和気!D39</f>
        <v>0</v>
      </c>
      <c r="D18" s="129"/>
      <c r="E18" s="129"/>
      <c r="F18" s="129"/>
      <c r="G18" s="128">
        <f>赤磐・瀬戸内・備前・和気!F39</f>
        <v>400</v>
      </c>
      <c r="H18" s="233">
        <f>赤磐・瀬戸内・備前・和気!G39</f>
        <v>0</v>
      </c>
      <c r="I18" s="128">
        <f>赤磐・瀬戸内・備前・和気!I39</f>
        <v>0</v>
      </c>
      <c r="J18" s="233">
        <f>赤磐・瀬戸内・備前・和気!J39</f>
        <v>0</v>
      </c>
      <c r="K18" s="128">
        <f>赤磐・瀬戸内・備前・和気!L39</f>
        <v>0</v>
      </c>
      <c r="L18" s="233">
        <f>赤磐・瀬戸内・備前・和気!M39</f>
        <v>0</v>
      </c>
      <c r="M18" s="128"/>
      <c r="N18" s="233"/>
      <c r="O18" s="128"/>
      <c r="P18" s="233"/>
      <c r="Q18" s="128"/>
      <c r="R18" s="233"/>
      <c r="S18" s="309">
        <f t="shared" si="0"/>
        <v>3500</v>
      </c>
      <c r="T18" s="127">
        <f t="shared" si="1"/>
        <v>0</v>
      </c>
    </row>
    <row r="19" spans="1:20" ht="22.5" customHeight="1" x14ac:dyDescent="0.15">
      <c r="A19" s="70" t="s">
        <v>309</v>
      </c>
      <c r="B19" s="128">
        <f>倉敷1!C44</f>
        <v>42350</v>
      </c>
      <c r="C19" s="233">
        <f>倉敷1!D44</f>
        <v>0</v>
      </c>
      <c r="D19" s="129"/>
      <c r="E19" s="129"/>
      <c r="F19" s="129"/>
      <c r="G19" s="128">
        <f>倉敷1!F44</f>
        <v>13200</v>
      </c>
      <c r="H19" s="233">
        <f>倉敷1!G44</f>
        <v>0</v>
      </c>
      <c r="I19" s="128">
        <f>倉敷1!I44</f>
        <v>7000</v>
      </c>
      <c r="J19" s="233">
        <f>倉敷1!J44</f>
        <v>0</v>
      </c>
      <c r="K19" s="128">
        <f>倉敷1!L44</f>
        <v>4150</v>
      </c>
      <c r="L19" s="233">
        <f>倉敷1!M44</f>
        <v>0</v>
      </c>
      <c r="M19" s="128">
        <f>倉敷1!O44</f>
        <v>1000</v>
      </c>
      <c r="N19" s="233">
        <f>倉敷1!P44</f>
        <v>0</v>
      </c>
      <c r="O19" s="128"/>
      <c r="P19" s="233"/>
      <c r="Q19" s="128">
        <f>倉敷1!R44</f>
        <v>3350</v>
      </c>
      <c r="R19" s="233">
        <f>倉敷1!S44</f>
        <v>0</v>
      </c>
      <c r="S19" s="309">
        <f t="shared" si="0"/>
        <v>71050</v>
      </c>
      <c r="T19" s="127">
        <f t="shared" si="1"/>
        <v>0</v>
      </c>
    </row>
    <row r="20" spans="1:20" ht="22.5" customHeight="1" x14ac:dyDescent="0.15">
      <c r="A20" s="70" t="s">
        <v>310</v>
      </c>
      <c r="B20" s="128">
        <f>倉敷2・小田!C30+倉敷2・小田!C19</f>
        <v>21900</v>
      </c>
      <c r="C20" s="233">
        <f>倉敷2・小田!D30+倉敷2・小田!D19</f>
        <v>0</v>
      </c>
      <c r="D20" s="129"/>
      <c r="E20" s="129"/>
      <c r="F20" s="129"/>
      <c r="G20" s="128">
        <f>倉敷2・小田!F30+倉敷2・小田!F19</f>
        <v>5550</v>
      </c>
      <c r="H20" s="233">
        <f>倉敷2・小田!G30+倉敷2・小田!G19</f>
        <v>0</v>
      </c>
      <c r="I20" s="128">
        <f>倉敷2・小田!I30+倉敷2・小田!I19</f>
        <v>2100</v>
      </c>
      <c r="J20" s="233">
        <f>倉敷2・小田!J30+倉敷2・小田!J19</f>
        <v>0</v>
      </c>
      <c r="K20" s="128">
        <f>倉敷2・小田!L19+倉敷2・小田!L30</f>
        <v>0</v>
      </c>
      <c r="L20" s="233">
        <f>倉敷2・小田!M19+倉敷2・小田!M30</f>
        <v>0</v>
      </c>
      <c r="M20" s="128"/>
      <c r="N20" s="233"/>
      <c r="O20" s="128"/>
      <c r="P20" s="233"/>
      <c r="Q20" s="128">
        <f>倉敷2・小田!R30+倉敷2・小田!R19</f>
        <v>1300</v>
      </c>
      <c r="R20" s="233">
        <f>倉敷2・小田!S30+倉敷2・小田!S19</f>
        <v>0</v>
      </c>
      <c r="S20" s="309">
        <f t="shared" si="0"/>
        <v>30850</v>
      </c>
      <c r="T20" s="127">
        <f t="shared" si="1"/>
        <v>0</v>
      </c>
    </row>
    <row r="21" spans="1:20" ht="22.5" customHeight="1" x14ac:dyDescent="0.15">
      <c r="A21" s="72" t="s">
        <v>104</v>
      </c>
      <c r="B21" s="128">
        <f>倉敷2・小田!C39</f>
        <v>3000</v>
      </c>
      <c r="C21" s="233">
        <f>倉敷2・小田!D39</f>
        <v>0</v>
      </c>
      <c r="D21" s="129"/>
      <c r="E21" s="129"/>
      <c r="F21" s="129"/>
      <c r="G21" s="128">
        <f>倉敷2・小田!F39</f>
        <v>750</v>
      </c>
      <c r="H21" s="233">
        <f>倉敷2・小田!G39</f>
        <v>0</v>
      </c>
      <c r="I21" s="128">
        <f>倉敷2・小田!I39</f>
        <v>0</v>
      </c>
      <c r="J21" s="233">
        <f>倉敷2・小田!J39</f>
        <v>0</v>
      </c>
      <c r="K21" s="128">
        <f>倉敷2・小田!L39</f>
        <v>0</v>
      </c>
      <c r="L21" s="233">
        <f>倉敷2・小田!M39</f>
        <v>0</v>
      </c>
      <c r="M21" s="128">
        <f>倉敷2・小田!O39</f>
        <v>50</v>
      </c>
      <c r="N21" s="233">
        <f>倉敷2・小田!P39</f>
        <v>0</v>
      </c>
      <c r="O21" s="128"/>
      <c r="P21" s="233"/>
      <c r="Q21" s="128">
        <f>倉敷2・小田!R39</f>
        <v>150</v>
      </c>
      <c r="R21" s="233">
        <f>倉敷2・小田!S39</f>
        <v>0</v>
      </c>
      <c r="S21" s="309">
        <f t="shared" si="0"/>
        <v>3950</v>
      </c>
      <c r="T21" s="127">
        <f t="shared" si="1"/>
        <v>0</v>
      </c>
    </row>
    <row r="22" spans="1:20" ht="22.5" customHeight="1" x14ac:dyDescent="0.15">
      <c r="A22" s="70" t="s">
        <v>277</v>
      </c>
      <c r="B22" s="128">
        <f>総社・笠岡・井原・浅口!C13</f>
        <v>12450</v>
      </c>
      <c r="C22" s="233">
        <f>総社・笠岡・井原・浅口!D13</f>
        <v>0</v>
      </c>
      <c r="D22" s="129"/>
      <c r="E22" s="129"/>
      <c r="F22" s="129"/>
      <c r="G22" s="128">
        <f>総社・笠岡・井原・浅口!F13</f>
        <v>2300</v>
      </c>
      <c r="H22" s="233">
        <f>総社・笠岡・井原・浅口!G13</f>
        <v>0</v>
      </c>
      <c r="I22" s="128">
        <f>総社・笠岡・井原・浅口!I13</f>
        <v>0</v>
      </c>
      <c r="J22" s="233">
        <f>総社・笠岡・井原・浅口!J13</f>
        <v>0</v>
      </c>
      <c r="K22" s="128">
        <f>総社・笠岡・井原・浅口!L13</f>
        <v>0</v>
      </c>
      <c r="L22" s="233">
        <f>総社・笠岡・井原・浅口!M13</f>
        <v>0</v>
      </c>
      <c r="M22" s="128"/>
      <c r="N22" s="233"/>
      <c r="O22" s="128"/>
      <c r="P22" s="233"/>
      <c r="Q22" s="128"/>
      <c r="R22" s="233"/>
      <c r="S22" s="309">
        <f t="shared" si="0"/>
        <v>14750</v>
      </c>
      <c r="T22" s="127">
        <f t="shared" si="1"/>
        <v>0</v>
      </c>
    </row>
    <row r="23" spans="1:20" ht="22.5" customHeight="1" x14ac:dyDescent="0.15">
      <c r="A23" s="71" t="s">
        <v>97</v>
      </c>
      <c r="B23" s="128">
        <f>総社・笠岡・井原・浅口!C23</f>
        <v>10150</v>
      </c>
      <c r="C23" s="233">
        <f>総社・笠岡・井原・浅口!D23</f>
        <v>0</v>
      </c>
      <c r="D23" s="129"/>
      <c r="E23" s="129"/>
      <c r="F23" s="129"/>
      <c r="G23" s="128">
        <f>総社・笠岡・井原・浅口!F23</f>
        <v>1800</v>
      </c>
      <c r="H23" s="233">
        <f>総社・笠岡・井原・浅口!G23</f>
        <v>0</v>
      </c>
      <c r="I23" s="128">
        <f>総社・笠岡・井原・浅口!I23</f>
        <v>0</v>
      </c>
      <c r="J23" s="233">
        <f>総社・笠岡・井原・浅口!J23</f>
        <v>0</v>
      </c>
      <c r="K23" s="128">
        <f>総社・笠岡・井原・浅口!L23</f>
        <v>200</v>
      </c>
      <c r="L23" s="233">
        <f>総社・笠岡・井原・浅口!M23</f>
        <v>0</v>
      </c>
      <c r="M23" s="128"/>
      <c r="N23" s="233"/>
      <c r="O23" s="128">
        <f>総社・笠岡・井原・浅口!O23</f>
        <v>1650</v>
      </c>
      <c r="P23" s="233">
        <f>総社・笠岡・井原・浅口!P23</f>
        <v>0</v>
      </c>
      <c r="Q23" s="128">
        <f>総社・笠岡・井原・浅口!R23</f>
        <v>300</v>
      </c>
      <c r="R23" s="233">
        <f>総社・笠岡・井原・浅口!S23</f>
        <v>0</v>
      </c>
      <c r="S23" s="309">
        <f>SUM(B23,G23,I23,K23,M23,Q23,O23)</f>
        <v>14100</v>
      </c>
      <c r="T23" s="127">
        <f>IF(サイズ2="","",SUM(C23,H23,J23,L23,N23,R23,P23))</f>
        <v>0</v>
      </c>
    </row>
    <row r="24" spans="1:20" ht="22.5" customHeight="1" x14ac:dyDescent="0.15">
      <c r="A24" s="70" t="s">
        <v>259</v>
      </c>
      <c r="B24" s="128">
        <f>総社・笠岡・井原・浅口!C35</f>
        <v>7100</v>
      </c>
      <c r="C24" s="233">
        <f>総社・笠岡・井原・浅口!D35</f>
        <v>0</v>
      </c>
      <c r="D24" s="129"/>
      <c r="E24" s="129"/>
      <c r="F24" s="129"/>
      <c r="G24" s="128">
        <f>総社・笠岡・井原・浅口!F35</f>
        <v>1300</v>
      </c>
      <c r="H24" s="233">
        <f>総社・笠岡・井原・浅口!G35</f>
        <v>0</v>
      </c>
      <c r="I24" s="128">
        <f>総社・笠岡・井原・浅口!I35</f>
        <v>0</v>
      </c>
      <c r="J24" s="233">
        <f>総社・笠岡・井原・浅口!J35</f>
        <v>0</v>
      </c>
      <c r="K24" s="128">
        <f>総社・笠岡・井原・浅口!L35</f>
        <v>0</v>
      </c>
      <c r="L24" s="233">
        <f>総社・笠岡・井原・浅口!M35</f>
        <v>0</v>
      </c>
      <c r="M24" s="128"/>
      <c r="N24" s="233"/>
      <c r="O24" s="128">
        <f>総社・笠岡・井原・浅口!O35</f>
        <v>1700</v>
      </c>
      <c r="P24" s="233">
        <f>総社・笠岡・井原・浅口!P35</f>
        <v>0</v>
      </c>
      <c r="Q24" s="128">
        <f>総社・笠岡・井原・浅口!R35</f>
        <v>300</v>
      </c>
      <c r="R24" s="233">
        <f>総社・笠岡・井原・浅口!S35</f>
        <v>0</v>
      </c>
      <c r="S24" s="310">
        <f>SUM(B24,G24,I24,K24,M24,Q24,O24)</f>
        <v>10400</v>
      </c>
      <c r="T24" s="127">
        <f>IF(サイズ2="","",SUM(C24,H24,J24,L24,N24,R24,P24))</f>
        <v>0</v>
      </c>
    </row>
    <row r="25" spans="1:20" ht="22.5" customHeight="1" x14ac:dyDescent="0.15">
      <c r="A25" s="72" t="s">
        <v>283</v>
      </c>
      <c r="B25" s="128">
        <f>総社・笠岡・井原・浅口!C42</f>
        <v>7300</v>
      </c>
      <c r="C25" s="233">
        <f>総社・笠岡・井原・浅口!D42</f>
        <v>0</v>
      </c>
      <c r="D25" s="129"/>
      <c r="E25" s="129"/>
      <c r="F25" s="129"/>
      <c r="G25" s="128">
        <f>総社・笠岡・井原・浅口!F42</f>
        <v>4100</v>
      </c>
      <c r="H25" s="233">
        <f>総社・笠岡・井原・浅口!G42</f>
        <v>0</v>
      </c>
      <c r="I25" s="128">
        <f>総社・笠岡・井原・浅口!I42</f>
        <v>0</v>
      </c>
      <c r="J25" s="233">
        <f>総社・笠岡・井原・浅口!J42</f>
        <v>0</v>
      </c>
      <c r="K25" s="128">
        <f>総社・笠岡・井原・浅口!L42</f>
        <v>0</v>
      </c>
      <c r="L25" s="233">
        <f>総社・笠岡・井原・浅口!M42</f>
        <v>0</v>
      </c>
      <c r="M25" s="128"/>
      <c r="N25" s="233"/>
      <c r="O25" s="128"/>
      <c r="P25" s="233"/>
      <c r="Q25" s="128">
        <f>総社・笠岡・井原・浅口!R42</f>
        <v>300</v>
      </c>
      <c r="R25" s="233">
        <f>総社・笠岡・井原・浅口!S42</f>
        <v>0</v>
      </c>
      <c r="S25" s="309">
        <f>SUM(B25,G25,I25,K25,M25,Q25,O25)</f>
        <v>11700</v>
      </c>
      <c r="T25" s="127">
        <f>IF(サイズ2="","",SUM(C25,H25,J25,L25,N25,R25,P25))</f>
        <v>0</v>
      </c>
    </row>
    <row r="26" spans="1:20" ht="22.5" customHeight="1" x14ac:dyDescent="0.15">
      <c r="A26" s="71" t="s">
        <v>98</v>
      </c>
      <c r="B26" s="128">
        <f>高梁・加賀・新見!C20</f>
        <v>6350</v>
      </c>
      <c r="C26" s="233">
        <f>高梁・加賀・新見!D20</f>
        <v>0</v>
      </c>
      <c r="D26" s="129"/>
      <c r="E26" s="129"/>
      <c r="F26" s="129"/>
      <c r="G26" s="128">
        <f>高梁・加賀・新見!F20</f>
        <v>750</v>
      </c>
      <c r="H26" s="233">
        <f>高梁・加賀・新見!G20</f>
        <v>0</v>
      </c>
      <c r="I26" s="128">
        <f>高梁・加賀・新見!I20</f>
        <v>0</v>
      </c>
      <c r="J26" s="233">
        <f>高梁・加賀・新見!J20</f>
        <v>0</v>
      </c>
      <c r="K26" s="128">
        <f>高梁・加賀・新見!L20</f>
        <v>0</v>
      </c>
      <c r="L26" s="233">
        <f>高梁・加賀・新見!M20</f>
        <v>0</v>
      </c>
      <c r="M26" s="128"/>
      <c r="N26" s="233"/>
      <c r="O26" s="128">
        <f>高梁・加賀・新見!O20</f>
        <v>50</v>
      </c>
      <c r="P26" s="233">
        <f>高梁・加賀・新見!P20</f>
        <v>0</v>
      </c>
      <c r="Q26" s="128"/>
      <c r="R26" s="233"/>
      <c r="S26" s="309">
        <f>SUM(B26,G26,I26,K26,M26,Q26,O26)</f>
        <v>7150</v>
      </c>
      <c r="T26" s="127">
        <f>IF(サイズ2="","",SUM(C26,H26,J26,L26,N26,R26,P26))</f>
        <v>0</v>
      </c>
    </row>
    <row r="27" spans="1:20" ht="22.5" customHeight="1" x14ac:dyDescent="0.15">
      <c r="A27" s="70" t="s">
        <v>108</v>
      </c>
      <c r="B27" s="128">
        <f>高梁・加賀・新見!C28</f>
        <v>2350</v>
      </c>
      <c r="C27" s="233">
        <f>高梁・加賀・新見!D28</f>
        <v>0</v>
      </c>
      <c r="D27" s="129"/>
      <c r="E27" s="129"/>
      <c r="F27" s="129"/>
      <c r="G27" s="128">
        <f>高梁・加賀・新見!F28</f>
        <v>0</v>
      </c>
      <c r="H27" s="233">
        <f>高梁・加賀・新見!G28</f>
        <v>0</v>
      </c>
      <c r="I27" s="128">
        <f>高梁・加賀・新見!I28</f>
        <v>0</v>
      </c>
      <c r="J27" s="233">
        <f>高梁・加賀・新見!J28</f>
        <v>0</v>
      </c>
      <c r="K27" s="128">
        <f>高梁・加賀・新見!L28</f>
        <v>0</v>
      </c>
      <c r="L27" s="233">
        <f>高梁・加賀・新見!M28</f>
        <v>0</v>
      </c>
      <c r="M27" s="128"/>
      <c r="N27" s="233"/>
      <c r="O27" s="128"/>
      <c r="P27" s="233"/>
      <c r="Q27" s="128"/>
      <c r="R27" s="233"/>
      <c r="S27" s="309">
        <f>SUM(B27,G27,I27,K27,M27,Q27,O27)</f>
        <v>2350</v>
      </c>
      <c r="T27" s="127">
        <f>IF(サイズ2="","",SUM(C27,H27,J27,L27,N27,R27,P27))</f>
        <v>0</v>
      </c>
    </row>
    <row r="28" spans="1:20" ht="22.5" customHeight="1" x14ac:dyDescent="0.15">
      <c r="A28" s="70" t="s">
        <v>99</v>
      </c>
      <c r="B28" s="128">
        <f>高梁・加賀・新見!C38</f>
        <v>5550</v>
      </c>
      <c r="C28" s="233">
        <f>高梁・加賀・新見!D38</f>
        <v>0</v>
      </c>
      <c r="D28" s="129"/>
      <c r="E28" s="129"/>
      <c r="F28" s="129"/>
      <c r="G28" s="128">
        <f>高梁・加賀・新見!F38</f>
        <v>900</v>
      </c>
      <c r="H28" s="233">
        <f>高梁・加賀・新見!G38</f>
        <v>0</v>
      </c>
      <c r="I28" s="128">
        <f>高梁・加賀・新見!I38</f>
        <v>500</v>
      </c>
      <c r="J28" s="233">
        <f>高梁・加賀・新見!J38</f>
        <v>0</v>
      </c>
      <c r="K28" s="128">
        <f>高梁・加賀・新見!L38</f>
        <v>350</v>
      </c>
      <c r="L28" s="233">
        <f>高梁・加賀・新見!M38</f>
        <v>0</v>
      </c>
      <c r="M28" s="128"/>
      <c r="N28" s="233"/>
      <c r="O28" s="128"/>
      <c r="P28" s="233"/>
      <c r="Q28" s="128">
        <f>高梁・加賀・新見!R38</f>
        <v>150</v>
      </c>
      <c r="R28" s="233">
        <f>高梁・加賀・新見!S38</f>
        <v>0</v>
      </c>
      <c r="S28" s="309">
        <f t="shared" ref="S28:S34" si="2">SUM(B28,G28,I28,K28,M28,Q28)</f>
        <v>7450</v>
      </c>
      <c r="T28" s="127">
        <f t="shared" ref="T28:T34" si="3">IF(サイズ2="","",SUM(C28,H28,J28,L28,N28,R28))</f>
        <v>0</v>
      </c>
    </row>
    <row r="29" spans="1:20" ht="22.5" customHeight="1" x14ac:dyDescent="0.15">
      <c r="A29" s="71" t="s">
        <v>311</v>
      </c>
      <c r="B29" s="128">
        <f>津山・勝田・久米!C27</f>
        <v>18800</v>
      </c>
      <c r="C29" s="233">
        <f>津山・勝田・久米!D27</f>
        <v>0</v>
      </c>
      <c r="D29" s="129"/>
      <c r="E29" s="129"/>
      <c r="F29" s="129"/>
      <c r="G29" s="128">
        <f>津山・勝田・久米!F27</f>
        <v>3400</v>
      </c>
      <c r="H29" s="233">
        <f>津山・勝田・久米!G27</f>
        <v>0</v>
      </c>
      <c r="I29" s="128">
        <f>津山・勝田・久米!I27</f>
        <v>0</v>
      </c>
      <c r="J29" s="233">
        <f>津山・勝田・久米!J27</f>
        <v>0</v>
      </c>
      <c r="K29" s="128">
        <f>津山・勝田・久米!L27</f>
        <v>0</v>
      </c>
      <c r="L29" s="233">
        <f>津山・勝田・久米!M27</f>
        <v>0</v>
      </c>
      <c r="M29" s="128">
        <f>津山・勝田・久米!O27</f>
        <v>800</v>
      </c>
      <c r="N29" s="233">
        <f>津山・勝田・久米!P27</f>
        <v>0</v>
      </c>
      <c r="O29" s="128"/>
      <c r="P29" s="233"/>
      <c r="Q29" s="128">
        <f>津山・勝田・久米!R27</f>
        <v>700</v>
      </c>
      <c r="R29" s="233">
        <f>津山・勝田・久米!S27</f>
        <v>0</v>
      </c>
      <c r="S29" s="309">
        <f t="shared" si="2"/>
        <v>23700</v>
      </c>
      <c r="T29" s="127">
        <f t="shared" si="3"/>
        <v>0</v>
      </c>
    </row>
    <row r="30" spans="1:20" ht="22.5" customHeight="1" x14ac:dyDescent="0.15">
      <c r="A30" s="70" t="s">
        <v>106</v>
      </c>
      <c r="B30" s="128">
        <f>津山・勝田・久米!C32</f>
        <v>3350</v>
      </c>
      <c r="C30" s="233">
        <f>津山・勝田・久米!D32</f>
        <v>0</v>
      </c>
      <c r="D30" s="129"/>
      <c r="E30" s="129"/>
      <c r="F30" s="129"/>
      <c r="G30" s="128">
        <f>津山・勝田・久米!F32</f>
        <v>350</v>
      </c>
      <c r="H30" s="233">
        <f>津山・勝田・久米!G32</f>
        <v>0</v>
      </c>
      <c r="I30" s="128">
        <f>津山・勝田・久米!I32</f>
        <v>0</v>
      </c>
      <c r="J30" s="233">
        <f>津山・勝田・久米!J32</f>
        <v>0</v>
      </c>
      <c r="K30" s="128">
        <f>津山・勝田・久米!L32</f>
        <v>0</v>
      </c>
      <c r="L30" s="233">
        <f>津山・勝田・久米!M32</f>
        <v>0</v>
      </c>
      <c r="M30" s="128"/>
      <c r="N30" s="233"/>
      <c r="O30" s="128"/>
      <c r="P30" s="233"/>
      <c r="Q30" s="128">
        <f>津山・勝田・久米!R32</f>
        <v>50</v>
      </c>
      <c r="R30" s="233">
        <f>津山・勝田・久米!S32</f>
        <v>0</v>
      </c>
      <c r="S30" s="309">
        <f t="shared" si="2"/>
        <v>3750</v>
      </c>
      <c r="T30" s="127">
        <f t="shared" si="3"/>
        <v>0</v>
      </c>
    </row>
    <row r="31" spans="1:20" ht="22.5" customHeight="1" x14ac:dyDescent="0.15">
      <c r="A31" s="70" t="s">
        <v>107</v>
      </c>
      <c r="B31" s="128">
        <f>津山・勝田・久米!C43</f>
        <v>4300</v>
      </c>
      <c r="C31" s="233">
        <f>津山・勝田・久米!D43</f>
        <v>0</v>
      </c>
      <c r="D31" s="129"/>
      <c r="E31" s="129"/>
      <c r="F31" s="129"/>
      <c r="G31" s="128">
        <f>津山・勝田・久米!F43</f>
        <v>50</v>
      </c>
      <c r="H31" s="233">
        <f>津山・勝田・久米!G43</f>
        <v>0</v>
      </c>
      <c r="I31" s="128">
        <f>津山・勝田・久米!I43</f>
        <v>0</v>
      </c>
      <c r="J31" s="233">
        <f>津山・勝田・久米!J43</f>
        <v>0</v>
      </c>
      <c r="K31" s="128">
        <f>津山・勝田・久米!L43</f>
        <v>0</v>
      </c>
      <c r="L31" s="233">
        <f>津山・勝田・久米!M43</f>
        <v>0</v>
      </c>
      <c r="M31" s="128"/>
      <c r="N31" s="233"/>
      <c r="O31" s="128"/>
      <c r="P31" s="233"/>
      <c r="Q31" s="128"/>
      <c r="R31" s="233"/>
      <c r="S31" s="309">
        <f t="shared" si="2"/>
        <v>4350</v>
      </c>
      <c r="T31" s="127">
        <f t="shared" si="3"/>
        <v>0</v>
      </c>
    </row>
    <row r="32" spans="1:20" ht="22.5" customHeight="1" x14ac:dyDescent="0.15">
      <c r="A32" s="70" t="s">
        <v>285</v>
      </c>
      <c r="B32" s="128">
        <f>真庭・苫田・美作!C23</f>
        <v>9050</v>
      </c>
      <c r="C32" s="233">
        <f>真庭・苫田・美作!D23</f>
        <v>0</v>
      </c>
      <c r="D32" s="129"/>
      <c r="E32" s="129"/>
      <c r="F32" s="129"/>
      <c r="G32" s="128">
        <f>真庭・苫田・美作!F23</f>
        <v>2000</v>
      </c>
      <c r="H32" s="233">
        <f>真庭・苫田・美作!G23</f>
        <v>0</v>
      </c>
      <c r="I32" s="128">
        <f>真庭・苫田・美作!I23</f>
        <v>700</v>
      </c>
      <c r="J32" s="233">
        <f>真庭・苫田・美作!J23</f>
        <v>0</v>
      </c>
      <c r="K32" s="128">
        <f>真庭・苫田・美作!L23</f>
        <v>650</v>
      </c>
      <c r="L32" s="233">
        <f>真庭・苫田・美作!M23</f>
        <v>0</v>
      </c>
      <c r="M32" s="128"/>
      <c r="N32" s="233"/>
      <c r="O32" s="128"/>
      <c r="P32" s="233"/>
      <c r="Q32" s="128">
        <f>真庭・苫田・美作!R23</f>
        <v>300</v>
      </c>
      <c r="R32" s="233">
        <f>真庭・苫田・美作!S23</f>
        <v>0</v>
      </c>
      <c r="S32" s="309">
        <f t="shared" si="2"/>
        <v>12700</v>
      </c>
      <c r="T32" s="127">
        <f t="shared" si="3"/>
        <v>0</v>
      </c>
    </row>
    <row r="33" spans="1:20" ht="22.5" customHeight="1" x14ac:dyDescent="0.15">
      <c r="A33" s="72" t="s">
        <v>105</v>
      </c>
      <c r="B33" s="128">
        <f>真庭・苫田・美作!C31</f>
        <v>3250</v>
      </c>
      <c r="C33" s="233">
        <f>真庭・苫田・美作!D31</f>
        <v>0</v>
      </c>
      <c r="D33" s="129"/>
      <c r="E33" s="129"/>
      <c r="F33" s="129"/>
      <c r="G33" s="128">
        <f>真庭・苫田・美作!F31</f>
        <v>0</v>
      </c>
      <c r="H33" s="233">
        <f>真庭・苫田・美作!G31</f>
        <v>0</v>
      </c>
      <c r="I33" s="128">
        <f>真庭・苫田・美作!I31</f>
        <v>0</v>
      </c>
      <c r="J33" s="233">
        <f>真庭・苫田・美作!J31</f>
        <v>0</v>
      </c>
      <c r="K33" s="128">
        <f>真庭・苫田・美作!L31</f>
        <v>0</v>
      </c>
      <c r="L33" s="233">
        <f>真庭・苫田・美作!M31</f>
        <v>0</v>
      </c>
      <c r="M33" s="128"/>
      <c r="N33" s="233"/>
      <c r="O33" s="128"/>
      <c r="P33" s="233"/>
      <c r="Q33" s="128"/>
      <c r="R33" s="233"/>
      <c r="S33" s="309">
        <f t="shared" si="2"/>
        <v>3250</v>
      </c>
      <c r="T33" s="127">
        <f t="shared" si="3"/>
        <v>0</v>
      </c>
    </row>
    <row r="34" spans="1:20" ht="22.5" customHeight="1" x14ac:dyDescent="0.15">
      <c r="A34" s="71" t="s">
        <v>284</v>
      </c>
      <c r="B34" s="128">
        <f>真庭・苫田・美作!C42</f>
        <v>6800</v>
      </c>
      <c r="C34" s="233">
        <f>真庭・苫田・美作!D42</f>
        <v>0</v>
      </c>
      <c r="D34" s="129"/>
      <c r="E34" s="129"/>
      <c r="F34" s="129"/>
      <c r="G34" s="128">
        <f>真庭・苫田・美作!F42</f>
        <v>350</v>
      </c>
      <c r="H34" s="233">
        <f>真庭・苫田・美作!G42</f>
        <v>0</v>
      </c>
      <c r="I34" s="128">
        <f>真庭・苫田・美作!I42</f>
        <v>0</v>
      </c>
      <c r="J34" s="233">
        <f>真庭・苫田・美作!J42</f>
        <v>0</v>
      </c>
      <c r="K34" s="128">
        <f>真庭・苫田・美作!L42</f>
        <v>0</v>
      </c>
      <c r="L34" s="233">
        <f>真庭・苫田・美作!M42</f>
        <v>0</v>
      </c>
      <c r="M34" s="128"/>
      <c r="N34" s="233"/>
      <c r="O34" s="128"/>
      <c r="P34" s="233"/>
      <c r="Q34" s="128">
        <f>真庭・苫田・美作!R42</f>
        <v>50</v>
      </c>
      <c r="R34" s="233">
        <f>真庭・苫田・美作!S42</f>
        <v>0</v>
      </c>
      <c r="S34" s="309">
        <f t="shared" si="2"/>
        <v>7200</v>
      </c>
      <c r="T34" s="127">
        <f t="shared" si="3"/>
        <v>0</v>
      </c>
    </row>
    <row r="35" spans="1:20" ht="24" customHeight="1" x14ac:dyDescent="0.15">
      <c r="A35" s="312" t="s">
        <v>109</v>
      </c>
      <c r="B35" s="313">
        <f>SUM(B11:B34)</f>
        <v>308750</v>
      </c>
      <c r="C35" s="314">
        <f>IF(サイズ2="","",SUM(C11:C34))</f>
        <v>0</v>
      </c>
      <c r="D35" s="315"/>
      <c r="E35" s="315"/>
      <c r="F35" s="315"/>
      <c r="G35" s="313">
        <f>SUM(G11:G34)</f>
        <v>57700</v>
      </c>
      <c r="H35" s="314">
        <f>IF(サイズ2="","",SUM(H11:H34))</f>
        <v>0</v>
      </c>
      <c r="I35" s="313">
        <f>SUM(I11:I34)</f>
        <v>37300</v>
      </c>
      <c r="J35" s="314">
        <f>IF(サイズ2="","",SUM(J11:J34))</f>
        <v>0</v>
      </c>
      <c r="K35" s="313">
        <f>SUM(K11:K34)</f>
        <v>10250</v>
      </c>
      <c r="L35" s="314">
        <f>IF(サイズ2="","",SUM(L11:L34))</f>
        <v>0</v>
      </c>
      <c r="M35" s="313">
        <f>SUM(M11:M34)</f>
        <v>1850</v>
      </c>
      <c r="N35" s="314">
        <f>IF(サイズ2="","",SUM(N11:N34))</f>
        <v>0</v>
      </c>
      <c r="O35" s="313">
        <f>SUM(O11:O34)</f>
        <v>3650</v>
      </c>
      <c r="P35" s="314">
        <f>IF(サイズ2="","",SUM(P11:P34))</f>
        <v>0</v>
      </c>
      <c r="Q35" s="313">
        <f>SUM(Q11:Q34)</f>
        <v>16850</v>
      </c>
      <c r="R35" s="314">
        <f>IF(サイズ2="","",SUM(R11:R34))</f>
        <v>0</v>
      </c>
      <c r="S35" s="311">
        <f>SUM(B35,G35,I35,K35,M35,Q35,O35)</f>
        <v>436350</v>
      </c>
      <c r="T35" s="316">
        <f>IF(サイズ2="","",SUM(C35,H35,J35,L35,N35,R35,P35))</f>
        <v>0</v>
      </c>
    </row>
    <row r="36" spans="1:20" ht="24" hidden="1" customHeight="1" x14ac:dyDescent="0.15">
      <c r="A36" s="130" t="s">
        <v>278</v>
      </c>
      <c r="B36" s="365" t="e">
        <f>IF(サイズ2="","",HLOOKUP(サイズ2,E39:J41,2,0)*C35)</f>
        <v>#N/A</v>
      </c>
      <c r="C36" s="365"/>
      <c r="D36" s="131"/>
      <c r="E36" s="131"/>
      <c r="F36" s="131"/>
      <c r="G36" s="365" t="e">
        <f>IF(サイズ2="","",HLOOKUP(サイズ2,E39:J41,2,0)*H35)</f>
        <v>#N/A</v>
      </c>
      <c r="H36" s="365"/>
      <c r="I36" s="365" t="e">
        <f>IF(サイズ2="","",HLOOKUP(サイズ2,E39:J41,2,0)*J35)</f>
        <v>#N/A</v>
      </c>
      <c r="J36" s="365"/>
      <c r="K36" s="365" t="e">
        <f>IF(サイズ2="","",HLOOKUP(サイズ2,E39:J41,2,0)*L35)</f>
        <v>#N/A</v>
      </c>
      <c r="L36" s="365"/>
      <c r="M36" s="365" t="e">
        <f>IF(サイズ2="","",HLOOKUP(サイズ2,E39:J41,2,0)*N35)</f>
        <v>#N/A</v>
      </c>
      <c r="N36" s="365"/>
      <c r="O36" s="365" t="e">
        <f>IF(サイズ2="","",HLOOKUP(サイズ2,E39:J41,2,0)*P35)</f>
        <v>#N/A</v>
      </c>
      <c r="P36" s="365"/>
      <c r="Q36" s="365" t="e">
        <f>IF(サイズ2="","",HLOOKUP(サイズ2,E39:J41,2,0)*R35)</f>
        <v>#N/A</v>
      </c>
      <c r="R36" s="365"/>
      <c r="S36" s="379" t="e">
        <f>IF(サイズ2="","",INT(SUM(B36:R36)))+C50</f>
        <v>#N/A</v>
      </c>
      <c r="T36" s="380"/>
    </row>
    <row r="37" spans="1:20" ht="29.25" customHeight="1" x14ac:dyDescent="0.15">
      <c r="A37" s="372" t="s">
        <v>383</v>
      </c>
      <c r="B37" s="372"/>
      <c r="C37" s="372"/>
      <c r="D37" s="372"/>
      <c r="E37" s="372"/>
      <c r="F37" s="372"/>
      <c r="G37" s="372"/>
      <c r="H37" s="372"/>
      <c r="I37" s="132"/>
      <c r="J37" s="133"/>
      <c r="K37" s="133"/>
      <c r="L37" s="133"/>
      <c r="M37" s="381"/>
      <c r="N37" s="381"/>
      <c r="O37" s="381"/>
      <c r="P37" s="381"/>
      <c r="Q37" s="381"/>
      <c r="R37" s="134"/>
      <c r="S37" s="134"/>
      <c r="T37" s="134"/>
    </row>
    <row r="38" spans="1:20" ht="20.25" customHeight="1" x14ac:dyDescent="0.15">
      <c r="A38" s="366" t="s">
        <v>270</v>
      </c>
      <c r="B38" s="368" t="s">
        <v>271</v>
      </c>
      <c r="C38" s="368" t="s">
        <v>272</v>
      </c>
      <c r="D38" s="75"/>
      <c r="E38" s="75"/>
      <c r="F38" s="75"/>
      <c r="G38" s="390" t="s">
        <v>273</v>
      </c>
      <c r="H38" s="391"/>
      <c r="I38" s="391"/>
      <c r="J38" s="391"/>
      <c r="K38" s="76"/>
      <c r="L38" s="77"/>
      <c r="M38" s="388" t="s">
        <v>274</v>
      </c>
      <c r="N38" s="389"/>
      <c r="O38" s="389"/>
      <c r="P38" s="389"/>
      <c r="Q38" s="389"/>
      <c r="R38" s="389"/>
      <c r="S38" s="389"/>
      <c r="T38" s="389"/>
    </row>
    <row r="39" spans="1:20" ht="21.95" customHeight="1" x14ac:dyDescent="0.15">
      <c r="A39" s="367"/>
      <c r="B39" s="369"/>
      <c r="C39" s="369"/>
      <c r="D39" s="78" t="s">
        <v>315</v>
      </c>
      <c r="E39" s="79" t="s">
        <v>316</v>
      </c>
      <c r="F39" s="79" t="s">
        <v>317</v>
      </c>
      <c r="G39" s="80" t="s">
        <v>312</v>
      </c>
      <c r="H39" s="80" t="s">
        <v>313</v>
      </c>
      <c r="I39" s="80" t="s">
        <v>314</v>
      </c>
      <c r="J39" s="80" t="s">
        <v>288</v>
      </c>
      <c r="K39" s="370" t="s">
        <v>299</v>
      </c>
      <c r="L39" s="371"/>
      <c r="M39" s="390"/>
      <c r="N39" s="391"/>
      <c r="O39" s="391"/>
      <c r="P39" s="391"/>
      <c r="Q39" s="391"/>
      <c r="R39" s="391"/>
      <c r="S39" s="391"/>
      <c r="T39" s="391"/>
    </row>
    <row r="40" spans="1:20" ht="21.75" customHeight="1" x14ac:dyDescent="0.15">
      <c r="A40" s="386" t="s">
        <v>287</v>
      </c>
      <c r="B40" s="384" t="s">
        <v>289</v>
      </c>
      <c r="C40" s="386" t="s">
        <v>290</v>
      </c>
      <c r="D40" s="67"/>
      <c r="E40" s="382">
        <v>3</v>
      </c>
      <c r="F40" s="382">
        <v>3</v>
      </c>
      <c r="G40" s="382">
        <v>3</v>
      </c>
      <c r="H40" s="382">
        <v>4.5</v>
      </c>
      <c r="I40" s="382">
        <v>7.7</v>
      </c>
      <c r="J40" s="382">
        <v>13.6</v>
      </c>
      <c r="K40" s="393" t="s">
        <v>300</v>
      </c>
      <c r="L40" s="394"/>
      <c r="M40" s="375" t="s">
        <v>296</v>
      </c>
      <c r="N40" s="376"/>
      <c r="O40" s="376"/>
      <c r="P40" s="376"/>
      <c r="Q40" s="376"/>
      <c r="R40" s="376"/>
      <c r="S40" s="376"/>
      <c r="T40" s="376"/>
    </row>
    <row r="41" spans="1:20" ht="21.75" customHeight="1" x14ac:dyDescent="0.15">
      <c r="A41" s="387"/>
      <c r="B41" s="385"/>
      <c r="C41" s="387"/>
      <c r="D41" s="68"/>
      <c r="E41" s="383"/>
      <c r="F41" s="383"/>
      <c r="G41" s="383"/>
      <c r="H41" s="383"/>
      <c r="I41" s="383"/>
      <c r="J41" s="383"/>
      <c r="K41" s="393"/>
      <c r="L41" s="394"/>
      <c r="M41" s="377"/>
      <c r="N41" s="378"/>
      <c r="O41" s="378"/>
      <c r="P41" s="378"/>
      <c r="Q41" s="378"/>
      <c r="R41" s="378"/>
      <c r="S41" s="378"/>
      <c r="T41" s="378"/>
    </row>
    <row r="42" spans="1:20" ht="24.75" customHeight="1" x14ac:dyDescent="0.15">
      <c r="A42" s="51"/>
      <c r="B42" s="51"/>
      <c r="C42" s="51"/>
      <c r="D42" s="51"/>
      <c r="E42" s="51"/>
      <c r="F42" s="51"/>
      <c r="G42" s="392" t="s">
        <v>275</v>
      </c>
      <c r="H42" s="392"/>
      <c r="I42" s="392"/>
      <c r="J42" s="392"/>
      <c r="K42" s="392"/>
      <c r="L42" s="392"/>
      <c r="M42" s="51"/>
      <c r="N42" s="51"/>
      <c r="O42" s="51"/>
      <c r="P42" s="51"/>
      <c r="Q42" s="51"/>
      <c r="R42" s="51"/>
      <c r="S42" s="51"/>
      <c r="T42" s="332" t="str">
        <f>B6</f>
        <v>2023年7月現在</v>
      </c>
    </row>
    <row r="43" spans="1:20" ht="13.5" customHeight="1" x14ac:dyDescent="0.15">
      <c r="A43" s="51"/>
      <c r="B43" s="51"/>
      <c r="C43" s="51"/>
      <c r="D43" s="51"/>
      <c r="E43" s="51"/>
      <c r="F43" s="51"/>
      <c r="G43" s="51"/>
      <c r="H43" s="51"/>
      <c r="I43" s="51"/>
      <c r="J43" s="51"/>
      <c r="K43" s="51"/>
      <c r="L43" s="51"/>
      <c r="M43" s="51"/>
      <c r="N43" s="51"/>
      <c r="O43" s="51"/>
      <c r="P43" s="51"/>
      <c r="Q43" s="51"/>
      <c r="R43" s="51"/>
      <c r="S43" s="51"/>
      <c r="T43" s="51"/>
    </row>
    <row r="44" spans="1:20" ht="13.5" hidden="1" customHeight="1" x14ac:dyDescent="0.15">
      <c r="A44" s="51"/>
      <c r="B44" s="51"/>
      <c r="C44" s="51"/>
      <c r="D44" s="51"/>
      <c r="E44" s="51"/>
      <c r="F44" s="51"/>
      <c r="G44" s="51"/>
      <c r="H44" s="51"/>
      <c r="I44" s="51"/>
      <c r="J44" s="51"/>
      <c r="K44" s="51"/>
      <c r="L44" s="51"/>
      <c r="M44" s="51"/>
      <c r="N44" s="51"/>
      <c r="O44" s="51"/>
      <c r="P44" s="51"/>
      <c r="Q44" s="51"/>
      <c r="R44" s="51"/>
      <c r="S44" s="51"/>
      <c r="T44" s="51"/>
    </row>
    <row r="45" spans="1:20" ht="13.5" hidden="1" customHeight="1" x14ac:dyDescent="0.15">
      <c r="A45" s="60" t="s">
        <v>497</v>
      </c>
      <c r="B45" s="63" t="s">
        <v>297</v>
      </c>
      <c r="C45" s="63" t="s">
        <v>276</v>
      </c>
      <c r="D45" s="65"/>
      <c r="E45" s="65"/>
      <c r="F45" s="65"/>
      <c r="G45" s="51"/>
      <c r="H45" s="51"/>
      <c r="I45" s="51"/>
      <c r="J45" s="51"/>
      <c r="K45" s="51"/>
      <c r="L45" s="51"/>
      <c r="M45" s="51"/>
      <c r="N45" s="51"/>
      <c r="O45" s="51"/>
      <c r="P45" s="51"/>
      <c r="Q45" s="51"/>
      <c r="R45" s="51"/>
      <c r="S45" s="51"/>
      <c r="T45" s="51"/>
    </row>
    <row r="46" spans="1:20" ht="13.5" hidden="1" customHeight="1" x14ac:dyDescent="0.15">
      <c r="A46" s="60" t="s">
        <v>531</v>
      </c>
      <c r="B46" s="61">
        <f>COUNTA(岡山1!G6:G43,岡山1!J6:J43,倉敷1!G7:G18,倉敷1!J7:J18)</f>
        <v>0</v>
      </c>
      <c r="C46" s="62">
        <f>B46*90</f>
        <v>0</v>
      </c>
      <c r="D46" s="66"/>
      <c r="E46" s="66"/>
      <c r="F46" s="66"/>
      <c r="G46" s="51"/>
      <c r="H46" s="51"/>
      <c r="I46" s="51"/>
      <c r="J46" s="51"/>
      <c r="K46" s="51"/>
      <c r="L46" s="51"/>
      <c r="M46" s="51"/>
      <c r="N46" s="51"/>
      <c r="O46" s="51"/>
      <c r="P46" s="51"/>
      <c r="Q46" s="51"/>
      <c r="R46" s="51"/>
      <c r="S46" s="51"/>
      <c r="T46" s="51"/>
    </row>
    <row r="47" spans="1:20" ht="13.5" hidden="1" customHeight="1" x14ac:dyDescent="0.15">
      <c r="A47" s="60" t="s">
        <v>496</v>
      </c>
      <c r="B47" s="61">
        <f>COUNTA(岡山1!D6:D43,岡山1!M6:M43,岡山1!P6:P43,岡山1!S6,岡山3・玉野!P40,倉敷1!D7:D18,倉敷1!M7:M18,倉敷1!P7:P18)</f>
        <v>0</v>
      </c>
      <c r="C47" s="62">
        <f>B47*90</f>
        <v>0</v>
      </c>
      <c r="D47" s="66"/>
      <c r="E47" s="66"/>
      <c r="F47" s="66"/>
      <c r="G47" s="51"/>
      <c r="H47" s="51"/>
      <c r="I47" s="51"/>
      <c r="J47" s="51"/>
      <c r="K47" s="51"/>
      <c r="L47" s="51"/>
      <c r="M47" s="51"/>
      <c r="N47" s="51"/>
      <c r="O47" s="51"/>
      <c r="P47" s="51"/>
      <c r="Q47" s="51"/>
      <c r="R47" s="51"/>
      <c r="S47" s="51"/>
      <c r="T47" s="51"/>
    </row>
    <row r="48" spans="1:20" ht="13.5" hidden="1" customHeight="1" x14ac:dyDescent="0.15">
      <c r="A48" s="60" t="s">
        <v>532</v>
      </c>
      <c r="B48" s="61">
        <f>COUNTA(岡山2!G7:G19,岡山2!G23,岡山2!G33:G41,岡山2!J7:J21,岡山2!J23,岡山2!J33:J41,岡山3・玉野!G7:G15,岡山3・玉野!J7:J15,岡山3・玉野!J17,倉敷1!G19:G30,倉敷1!G32:G40,倉敷1!J19:J30,倉敷1!J32:J40,倉敷2・小田!G7:G8,倉敷2・小田!G20:G29,倉敷2・小田!J7:J8,倉敷2・小田!J20:J29)</f>
        <v>0</v>
      </c>
      <c r="C48" s="62">
        <f>B48*390</f>
        <v>0</v>
      </c>
      <c r="D48" s="66"/>
      <c r="E48" s="66"/>
      <c r="F48" s="66"/>
      <c r="G48" s="51"/>
      <c r="H48" s="51"/>
      <c r="I48" s="51"/>
      <c r="J48" s="51"/>
      <c r="K48" s="51"/>
      <c r="L48" s="51"/>
      <c r="M48" s="51"/>
      <c r="N48" s="51"/>
      <c r="O48" s="51"/>
      <c r="P48" s="51"/>
      <c r="Q48" s="51"/>
      <c r="R48" s="51"/>
      <c r="S48" s="51"/>
      <c r="T48" s="51"/>
    </row>
    <row r="49" spans="1:33" ht="13.5" hidden="1" customHeight="1" x14ac:dyDescent="0.15">
      <c r="A49" s="60" t="s">
        <v>498</v>
      </c>
      <c r="B49" s="61">
        <f>SUM(岡山2!D47,岡山3・玉野!D46,赤磐・瀬戸内・備前・和気!D47,倉敷1!D46,倉敷2・小田!D47,総社・笠岡・井原・浅口!D46,高梁・加賀・新見!D44,津山・勝田・久米!D47,真庭・苫田・美作!D47)</f>
        <v>0</v>
      </c>
      <c r="C49" s="62">
        <f>B49*390</f>
        <v>0</v>
      </c>
      <c r="D49" s="66"/>
      <c r="E49" s="66"/>
      <c r="F49" s="66"/>
      <c r="G49" s="51"/>
      <c r="H49" s="51"/>
      <c r="I49" s="51"/>
      <c r="J49" s="51"/>
      <c r="K49" s="51"/>
      <c r="L49" s="51"/>
      <c r="M49" s="51"/>
      <c r="N49" s="51"/>
      <c r="O49" s="51"/>
      <c r="P49" s="51"/>
      <c r="Q49" s="51"/>
      <c r="R49" s="51"/>
      <c r="S49" s="51"/>
      <c r="T49" s="51"/>
    </row>
    <row r="50" spans="1:33" ht="13.5" hidden="1" customHeight="1" x14ac:dyDescent="0.15">
      <c r="A50" s="60" t="s">
        <v>298</v>
      </c>
      <c r="B50" s="60"/>
      <c r="C50" s="62">
        <f>SUM(C46:C49)</f>
        <v>0</v>
      </c>
      <c r="D50" s="66"/>
      <c r="E50" s="66"/>
      <c r="F50" s="66"/>
      <c r="G50" s="51"/>
      <c r="H50" s="51"/>
      <c r="I50" s="51"/>
      <c r="J50" s="51"/>
      <c r="K50" s="51"/>
      <c r="L50" s="51"/>
      <c r="M50" s="51"/>
      <c r="N50" s="51"/>
      <c r="O50" s="51"/>
      <c r="P50" s="51"/>
      <c r="Q50" s="51"/>
      <c r="R50" s="51"/>
      <c r="S50" s="51"/>
      <c r="T50" s="51"/>
    </row>
    <row r="51" spans="1:33" hidden="1" x14ac:dyDescent="0.15">
      <c r="A51" s="51"/>
      <c r="B51" s="51"/>
      <c r="C51" s="51"/>
      <c r="D51" s="51"/>
      <c r="E51" s="51"/>
      <c r="F51" s="51"/>
      <c r="G51" s="51"/>
      <c r="H51" s="51"/>
      <c r="I51" s="51"/>
      <c r="J51" s="51"/>
      <c r="K51" s="51"/>
      <c r="L51" s="51"/>
      <c r="M51" s="51"/>
      <c r="N51" s="51"/>
      <c r="O51" s="51"/>
      <c r="P51" s="51"/>
      <c r="Q51" s="51"/>
      <c r="R51" s="51"/>
      <c r="S51" s="51"/>
      <c r="T51" s="51"/>
    </row>
    <row r="52" spans="1:33" x14ac:dyDescent="0.15">
      <c r="A52" s="51"/>
      <c r="B52" s="51"/>
      <c r="C52" s="51"/>
      <c r="D52" s="51"/>
      <c r="E52" s="51"/>
      <c r="F52" s="51"/>
      <c r="G52" s="51"/>
      <c r="H52" s="51"/>
      <c r="I52" s="51"/>
      <c r="J52" s="51"/>
      <c r="K52" s="51"/>
      <c r="L52" s="51"/>
      <c r="M52" s="51"/>
      <c r="N52" s="51"/>
      <c r="O52" s="51"/>
      <c r="P52" s="51"/>
      <c r="Q52" s="51"/>
      <c r="R52" s="51"/>
      <c r="S52" s="51"/>
      <c r="T52" s="51"/>
    </row>
    <row r="53" spans="1:33" x14ac:dyDescent="0.15">
      <c r="A53" s="51"/>
      <c r="B53" s="51"/>
      <c r="C53" s="51"/>
      <c r="D53" s="51"/>
      <c r="E53" s="51"/>
      <c r="F53" s="51"/>
      <c r="G53" s="51"/>
      <c r="H53" s="51"/>
      <c r="I53" s="51"/>
      <c r="J53" s="51"/>
      <c r="K53" s="51"/>
      <c r="L53" s="51"/>
      <c r="M53" s="51"/>
      <c r="N53" s="51"/>
      <c r="O53" s="51"/>
      <c r="P53" s="51"/>
      <c r="Q53" s="51"/>
      <c r="R53" s="51"/>
      <c r="S53" s="51"/>
      <c r="T53" s="51"/>
    </row>
    <row r="54" spans="1:33" x14ac:dyDescent="0.15">
      <c r="A54" s="51"/>
      <c r="B54" s="51"/>
      <c r="C54" s="51"/>
      <c r="D54" s="51"/>
      <c r="E54" s="51"/>
      <c r="F54" s="51"/>
      <c r="G54" s="51"/>
      <c r="H54" s="51"/>
      <c r="I54" s="51"/>
      <c r="J54" s="51"/>
      <c r="K54" s="51"/>
      <c r="L54" s="51"/>
      <c r="M54" s="51"/>
      <c r="N54" s="51"/>
      <c r="O54" s="51"/>
      <c r="P54" s="51"/>
      <c r="Q54" s="51"/>
      <c r="R54" s="51"/>
      <c r="S54" s="51"/>
      <c r="T54" s="51"/>
    </row>
    <row r="55" spans="1:33" x14ac:dyDescent="0.15">
      <c r="A55" s="51"/>
      <c r="B55" s="51"/>
      <c r="C55" s="51"/>
      <c r="D55" s="51"/>
      <c r="E55" s="51"/>
      <c r="F55" s="51"/>
      <c r="G55" s="51"/>
      <c r="H55" s="51"/>
      <c r="I55" s="51"/>
      <c r="J55" s="51"/>
      <c r="K55" s="51"/>
      <c r="L55" s="51"/>
      <c r="M55" s="51"/>
      <c r="N55" s="51"/>
      <c r="O55" s="51"/>
      <c r="P55" s="51"/>
      <c r="Q55" s="51"/>
      <c r="R55" s="51"/>
      <c r="S55" s="51"/>
      <c r="T55" s="51"/>
    </row>
    <row r="56" spans="1:33" s="47" customFormat="1" ht="15" customHeight="1" x14ac:dyDescent="0.15">
      <c r="A56" s="52"/>
      <c r="B56" s="53"/>
      <c r="C56" s="53"/>
      <c r="D56" s="53"/>
      <c r="E56" s="53"/>
      <c r="F56" s="53"/>
      <c r="G56" s="53"/>
      <c r="H56" s="53"/>
      <c r="I56" s="52"/>
      <c r="J56" s="53"/>
      <c r="K56" s="53"/>
      <c r="L56" s="53"/>
      <c r="M56" s="53"/>
      <c r="N56" s="53"/>
      <c r="O56" s="53"/>
      <c r="P56" s="54"/>
      <c r="Q56" s="53"/>
      <c r="R56" s="53"/>
      <c r="S56" s="53"/>
      <c r="T56" s="53"/>
      <c r="V56" s="42"/>
      <c r="W56" s="42"/>
      <c r="AF56" s="48"/>
      <c r="AG56" s="48"/>
    </row>
  </sheetData>
  <sheetProtection algorithmName="SHA-512" hashValue="AOOWrZB6+6edWApu+ztypiP1cC9vlms02/CEUNzEtwZiSoU6jGqFHCfMeFNc1egdWhYCHgM+d6rCjq7ilXHP1w==" saltValue="8kA0zF68Z2izScBNxLIgxA==" spinCount="100000" sheet="1" selectLockedCells="1"/>
  <mergeCells count="52">
    <mergeCell ref="G42:L42"/>
    <mergeCell ref="K40:L41"/>
    <mergeCell ref="I40:I41"/>
    <mergeCell ref="J40:J41"/>
    <mergeCell ref="A40:A41"/>
    <mergeCell ref="H40:H41"/>
    <mergeCell ref="M40:T41"/>
    <mergeCell ref="I36:J36"/>
    <mergeCell ref="B36:C36"/>
    <mergeCell ref="S36:T36"/>
    <mergeCell ref="M37:Q37"/>
    <mergeCell ref="E40:E41"/>
    <mergeCell ref="F40:F41"/>
    <mergeCell ref="G40:G41"/>
    <mergeCell ref="B40:B41"/>
    <mergeCell ref="C40:C41"/>
    <mergeCell ref="M38:T39"/>
    <mergeCell ref="G38:J38"/>
    <mergeCell ref="D7:F7"/>
    <mergeCell ref="G36:H36"/>
    <mergeCell ref="I9:J9"/>
    <mergeCell ref="K36:L36"/>
    <mergeCell ref="A6:A7"/>
    <mergeCell ref="B6:C7"/>
    <mergeCell ref="O9:P9"/>
    <mergeCell ref="O36:P36"/>
    <mergeCell ref="S9:T9"/>
    <mergeCell ref="Q36:R36"/>
    <mergeCell ref="A38:A39"/>
    <mergeCell ref="B38:B39"/>
    <mergeCell ref="C38:C39"/>
    <mergeCell ref="M9:N9"/>
    <mergeCell ref="K9:L9"/>
    <mergeCell ref="K39:L39"/>
    <mergeCell ref="M36:N36"/>
    <mergeCell ref="A37:H37"/>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C35" sqref="C35"/>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320</v>
      </c>
      <c r="K1" s="395" t="s">
        <v>43</v>
      </c>
      <c r="L1" s="396"/>
      <c r="M1" s="396"/>
      <c r="N1" s="396"/>
      <c r="O1" s="412"/>
      <c r="P1" s="395" t="s">
        <v>319</v>
      </c>
      <c r="Q1" s="396"/>
      <c r="R1" s="396"/>
      <c r="S1" s="396"/>
      <c r="T1" s="2"/>
    </row>
    <row r="2" spans="1:20"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24" customHeight="1" x14ac:dyDescent="0.15">
      <c r="A6" s="415" t="s">
        <v>248</v>
      </c>
      <c r="B6" s="140" t="s">
        <v>433</v>
      </c>
      <c r="C6" s="167">
        <v>4300</v>
      </c>
      <c r="D6" s="168"/>
      <c r="E6" s="261" t="s">
        <v>446</v>
      </c>
      <c r="F6" s="171">
        <v>150</v>
      </c>
      <c r="G6" s="168"/>
      <c r="H6" s="259" t="s">
        <v>439</v>
      </c>
      <c r="I6" s="179" t="s">
        <v>622</v>
      </c>
      <c r="J6" s="184"/>
      <c r="K6" s="148" t="s">
        <v>54</v>
      </c>
      <c r="L6" s="167">
        <v>200</v>
      </c>
      <c r="M6" s="168"/>
      <c r="N6" s="140" t="s">
        <v>55</v>
      </c>
      <c r="O6" s="337" t="s">
        <v>315</v>
      </c>
      <c r="P6" s="178"/>
      <c r="Q6" s="148" t="s">
        <v>55</v>
      </c>
      <c r="R6" s="337" t="s">
        <v>628</v>
      </c>
      <c r="S6" s="198"/>
      <c r="T6" s="2"/>
    </row>
    <row r="7" spans="1:20" ht="18" customHeight="1" x14ac:dyDescent="0.15">
      <c r="A7" s="416"/>
      <c r="B7" s="141" t="s">
        <v>57</v>
      </c>
      <c r="C7" s="169" t="s">
        <v>527</v>
      </c>
      <c r="D7" s="184"/>
      <c r="E7" s="262" t="s">
        <v>445</v>
      </c>
      <c r="F7" s="172">
        <v>300</v>
      </c>
      <c r="G7" s="168"/>
      <c r="H7" s="146"/>
      <c r="I7" s="180"/>
      <c r="J7" s="178"/>
      <c r="K7" s="149"/>
      <c r="L7" s="169"/>
      <c r="M7" s="183"/>
      <c r="N7" s="141"/>
      <c r="O7" s="180"/>
      <c r="P7" s="178"/>
      <c r="Q7" s="282" t="s">
        <v>627</v>
      </c>
      <c r="R7" s="169">
        <v>2100</v>
      </c>
      <c r="S7" s="260"/>
      <c r="T7" s="2"/>
    </row>
    <row r="8" spans="1:20" ht="18" customHeight="1" x14ac:dyDescent="0.15">
      <c r="A8" s="416"/>
      <c r="B8" s="141" t="s">
        <v>56</v>
      </c>
      <c r="C8" s="169">
        <v>1800</v>
      </c>
      <c r="D8" s="168"/>
      <c r="E8" s="262" t="s">
        <v>447</v>
      </c>
      <c r="F8" s="172">
        <v>350</v>
      </c>
      <c r="G8" s="168"/>
      <c r="H8" s="146"/>
      <c r="I8" s="180"/>
      <c r="J8" s="178"/>
      <c r="K8" s="149"/>
      <c r="L8" s="169"/>
      <c r="M8" s="184"/>
      <c r="N8" s="141"/>
      <c r="O8" s="180"/>
      <c r="P8" s="178"/>
      <c r="Q8" s="149"/>
      <c r="R8" s="169"/>
      <c r="S8" s="183"/>
      <c r="T8" s="2"/>
    </row>
    <row r="9" spans="1:20" ht="18" customHeight="1" x14ac:dyDescent="0.15">
      <c r="A9" s="416"/>
      <c r="B9" s="141" t="s">
        <v>58</v>
      </c>
      <c r="C9" s="169">
        <v>1950</v>
      </c>
      <c r="D9" s="168"/>
      <c r="E9" s="262" t="s">
        <v>448</v>
      </c>
      <c r="F9" s="172">
        <v>600</v>
      </c>
      <c r="G9" s="168"/>
      <c r="H9" s="146"/>
      <c r="I9" s="258"/>
      <c r="J9" s="184"/>
      <c r="K9" s="149" t="s">
        <v>59</v>
      </c>
      <c r="L9" s="169">
        <v>700</v>
      </c>
      <c r="M9" s="168"/>
      <c r="N9" s="141"/>
      <c r="O9" s="180"/>
      <c r="P9" s="178"/>
      <c r="Q9" s="149" t="s">
        <v>542</v>
      </c>
      <c r="R9" s="169">
        <v>300</v>
      </c>
      <c r="S9" s="186"/>
      <c r="T9" s="2"/>
    </row>
    <row r="10" spans="1:20" ht="18" customHeight="1" x14ac:dyDescent="0.15">
      <c r="A10" s="416"/>
      <c r="B10" s="141" t="s">
        <v>61</v>
      </c>
      <c r="C10" s="284">
        <v>450</v>
      </c>
      <c r="D10" s="168"/>
      <c r="E10" s="262" t="s">
        <v>449</v>
      </c>
      <c r="F10" s="172">
        <v>300</v>
      </c>
      <c r="G10" s="168"/>
      <c r="H10" s="146" t="s">
        <v>438</v>
      </c>
      <c r="I10" s="180">
        <v>1700</v>
      </c>
      <c r="J10" s="168"/>
      <c r="K10" s="149" t="s">
        <v>63</v>
      </c>
      <c r="L10" s="169">
        <v>1900</v>
      </c>
      <c r="M10" s="168"/>
      <c r="N10" s="141" t="s">
        <v>64</v>
      </c>
      <c r="O10" s="337" t="s">
        <v>315</v>
      </c>
      <c r="P10" s="178"/>
      <c r="Q10" s="149" t="s">
        <v>60</v>
      </c>
      <c r="R10" s="169">
        <v>450</v>
      </c>
      <c r="S10" s="186"/>
      <c r="T10" s="2"/>
    </row>
    <row r="11" spans="1:20" ht="18" customHeight="1" x14ac:dyDescent="0.15">
      <c r="A11" s="416"/>
      <c r="B11" s="141" t="s">
        <v>65</v>
      </c>
      <c r="C11" s="169">
        <v>1000</v>
      </c>
      <c r="D11" s="168"/>
      <c r="E11" s="262" t="s">
        <v>450</v>
      </c>
      <c r="F11" s="172">
        <v>500</v>
      </c>
      <c r="G11" s="168"/>
      <c r="H11" s="187"/>
      <c r="I11" s="258"/>
      <c r="J11" s="184"/>
      <c r="K11" s="149"/>
      <c r="L11" s="321"/>
      <c r="M11" s="184"/>
      <c r="N11" s="141"/>
      <c r="O11" s="180"/>
      <c r="P11" s="178"/>
      <c r="Q11" s="149" t="s">
        <v>630</v>
      </c>
      <c r="R11" s="169">
        <v>450</v>
      </c>
      <c r="S11" s="260"/>
      <c r="T11" s="2"/>
    </row>
    <row r="12" spans="1:20" ht="18" customHeight="1" x14ac:dyDescent="0.15">
      <c r="A12" s="416"/>
      <c r="B12" s="141"/>
      <c r="C12" s="252"/>
      <c r="D12" s="184"/>
      <c r="E12" s="262" t="s">
        <v>451</v>
      </c>
      <c r="F12" s="172">
        <v>800</v>
      </c>
      <c r="G12" s="168"/>
      <c r="H12" s="146" t="s">
        <v>385</v>
      </c>
      <c r="I12" s="180">
        <v>800</v>
      </c>
      <c r="J12" s="168"/>
      <c r="K12" s="149"/>
      <c r="L12" s="169"/>
      <c r="M12" s="183"/>
      <c r="N12" s="141"/>
      <c r="O12" s="180"/>
      <c r="P12" s="178"/>
      <c r="Q12" s="149" t="s">
        <v>689</v>
      </c>
      <c r="R12" s="169">
        <v>200</v>
      </c>
      <c r="S12" s="260"/>
      <c r="T12" s="2"/>
    </row>
    <row r="13" spans="1:20" ht="18" customHeight="1" x14ac:dyDescent="0.15">
      <c r="A13" s="416"/>
      <c r="B13" s="141" t="s">
        <v>66</v>
      </c>
      <c r="C13" s="169">
        <v>700</v>
      </c>
      <c r="D13" s="168"/>
      <c r="E13" s="143"/>
      <c r="F13" s="172"/>
      <c r="G13" s="173"/>
      <c r="H13" s="146"/>
      <c r="I13" s="180"/>
      <c r="J13" s="178"/>
      <c r="K13" s="149"/>
      <c r="L13" s="169"/>
      <c r="M13" s="183"/>
      <c r="N13" s="141"/>
      <c r="O13" s="180"/>
      <c r="P13" s="178"/>
      <c r="Q13" s="149" t="s">
        <v>640</v>
      </c>
      <c r="R13" s="169">
        <v>50</v>
      </c>
      <c r="S13" s="260"/>
      <c r="T13" s="2"/>
    </row>
    <row r="14" spans="1:20" ht="18" customHeight="1" x14ac:dyDescent="0.15">
      <c r="A14" s="416"/>
      <c r="B14" s="141"/>
      <c r="C14" s="252"/>
      <c r="D14" s="184"/>
      <c r="E14" s="143"/>
      <c r="F14" s="172"/>
      <c r="G14" s="173"/>
      <c r="H14" s="146"/>
      <c r="I14" s="180"/>
      <c r="J14" s="178"/>
      <c r="K14" s="149"/>
      <c r="L14" s="169"/>
      <c r="M14" s="183"/>
      <c r="N14" s="141"/>
      <c r="O14" s="180"/>
      <c r="P14" s="178"/>
      <c r="Q14" s="149"/>
      <c r="R14" s="169"/>
      <c r="S14" s="183"/>
      <c r="T14" s="2"/>
    </row>
    <row r="15" spans="1:20" ht="18" customHeight="1" x14ac:dyDescent="0.15">
      <c r="A15" s="416"/>
      <c r="B15" s="141" t="s">
        <v>62</v>
      </c>
      <c r="C15" s="169">
        <v>2650</v>
      </c>
      <c r="D15" s="168"/>
      <c r="E15" s="143"/>
      <c r="F15" s="172"/>
      <c r="G15" s="173"/>
      <c r="H15" s="146"/>
      <c r="I15" s="180"/>
      <c r="J15" s="178"/>
      <c r="K15" s="149"/>
      <c r="L15" s="169"/>
      <c r="M15" s="183"/>
      <c r="N15" s="141"/>
      <c r="O15" s="180"/>
      <c r="P15" s="178"/>
      <c r="Q15" s="149"/>
      <c r="R15" s="169"/>
      <c r="S15" s="183"/>
      <c r="T15" s="2"/>
    </row>
    <row r="16" spans="1:20" ht="18" customHeight="1" x14ac:dyDescent="0.15">
      <c r="A16" s="416"/>
      <c r="B16" s="141" t="s">
        <v>63</v>
      </c>
      <c r="C16" s="169">
        <v>2700</v>
      </c>
      <c r="D16" s="168"/>
      <c r="E16" s="144"/>
      <c r="F16" s="172"/>
      <c r="G16" s="174"/>
      <c r="H16" s="146"/>
      <c r="I16" s="180"/>
      <c r="J16" s="178"/>
      <c r="K16" s="149"/>
      <c r="L16" s="169"/>
      <c r="M16" s="183"/>
      <c r="N16" s="141"/>
      <c r="O16" s="180"/>
      <c r="P16" s="178"/>
      <c r="Q16" s="149"/>
      <c r="R16" s="169"/>
      <c r="S16" s="183"/>
      <c r="T16" s="2"/>
    </row>
    <row r="17" spans="1:20" ht="18" customHeight="1" x14ac:dyDescent="0.15">
      <c r="A17" s="416"/>
      <c r="B17" s="141"/>
      <c r="C17" s="252"/>
      <c r="D17" s="184"/>
      <c r="E17" s="144"/>
      <c r="F17" s="172"/>
      <c r="G17" s="174"/>
      <c r="H17" s="146"/>
      <c r="I17" s="180"/>
      <c r="J17" s="178"/>
      <c r="K17" s="149"/>
      <c r="L17" s="169"/>
      <c r="M17" s="183"/>
      <c r="N17" s="141"/>
      <c r="O17" s="180"/>
      <c r="P17" s="178"/>
      <c r="Q17" s="149"/>
      <c r="R17" s="169"/>
      <c r="S17" s="183"/>
      <c r="T17" s="2"/>
    </row>
    <row r="18" spans="1:20" ht="18" customHeight="1" x14ac:dyDescent="0.15">
      <c r="A18" s="416"/>
      <c r="B18" s="141" t="s">
        <v>68</v>
      </c>
      <c r="C18" s="169">
        <v>1350</v>
      </c>
      <c r="D18" s="168"/>
      <c r="E18" s="144"/>
      <c r="F18" s="172"/>
      <c r="G18" s="174"/>
      <c r="H18" s="146"/>
      <c r="I18" s="180"/>
      <c r="J18" s="178"/>
      <c r="K18" s="149"/>
      <c r="L18" s="169"/>
      <c r="M18" s="183"/>
      <c r="N18" s="141"/>
      <c r="O18" s="180"/>
      <c r="P18" s="178"/>
      <c r="Q18" s="149"/>
      <c r="R18" s="169"/>
      <c r="S18" s="183"/>
      <c r="T18" s="2"/>
    </row>
    <row r="19" spans="1:20" ht="18" customHeight="1" x14ac:dyDescent="0.15">
      <c r="A19" s="416"/>
      <c r="B19" s="141" t="s">
        <v>69</v>
      </c>
      <c r="C19" s="169">
        <v>2800</v>
      </c>
      <c r="D19" s="168"/>
      <c r="E19" s="144"/>
      <c r="F19" s="172"/>
      <c r="G19" s="174"/>
      <c r="H19" s="146"/>
      <c r="I19" s="180"/>
      <c r="J19" s="178"/>
      <c r="K19" s="149"/>
      <c r="L19" s="169"/>
      <c r="M19" s="183"/>
      <c r="N19" s="141"/>
      <c r="O19" s="180"/>
      <c r="P19" s="178"/>
      <c r="Q19" s="149" t="s">
        <v>580</v>
      </c>
      <c r="R19" s="169">
        <v>50</v>
      </c>
      <c r="S19" s="260"/>
      <c r="T19" s="2"/>
    </row>
    <row r="20" spans="1:20" ht="18" customHeight="1" x14ac:dyDescent="0.15">
      <c r="A20" s="416"/>
      <c r="B20" s="141" t="s">
        <v>70</v>
      </c>
      <c r="C20" s="169">
        <v>1150</v>
      </c>
      <c r="D20" s="168"/>
      <c r="E20" s="144"/>
      <c r="F20" s="172"/>
      <c r="G20" s="174"/>
      <c r="H20" s="146" t="s">
        <v>591</v>
      </c>
      <c r="I20" s="180">
        <v>1100</v>
      </c>
      <c r="J20" s="168"/>
      <c r="K20" s="149"/>
      <c r="L20" s="169"/>
      <c r="M20" s="183"/>
      <c r="N20" s="141"/>
      <c r="O20" s="180"/>
      <c r="P20" s="178"/>
      <c r="Q20" s="149" t="s">
        <v>489</v>
      </c>
      <c r="R20" s="169">
        <v>100</v>
      </c>
      <c r="S20" s="260"/>
      <c r="T20" s="2"/>
    </row>
    <row r="21" spans="1:20" ht="18" customHeight="1" x14ac:dyDescent="0.15">
      <c r="A21" s="416"/>
      <c r="B21" s="141" t="s">
        <v>71</v>
      </c>
      <c r="C21" s="169">
        <v>1800</v>
      </c>
      <c r="D21" s="168"/>
      <c r="E21" s="144"/>
      <c r="F21" s="172"/>
      <c r="G21" s="174"/>
      <c r="H21" s="146"/>
      <c r="I21" s="180"/>
      <c r="J21" s="178"/>
      <c r="K21" s="149"/>
      <c r="L21" s="169"/>
      <c r="M21" s="183"/>
      <c r="N21" s="141"/>
      <c r="O21" s="180"/>
      <c r="P21" s="178"/>
      <c r="Q21" s="149" t="s">
        <v>556</v>
      </c>
      <c r="R21" s="169">
        <v>100</v>
      </c>
      <c r="S21" s="260"/>
      <c r="T21" s="2"/>
    </row>
    <row r="22" spans="1:20" ht="18" customHeight="1" x14ac:dyDescent="0.15">
      <c r="A22" s="416"/>
      <c r="B22" s="141" t="s">
        <v>72</v>
      </c>
      <c r="C22" s="169">
        <v>1300</v>
      </c>
      <c r="D22" s="168"/>
      <c r="E22" s="263" t="s">
        <v>452</v>
      </c>
      <c r="F22" s="172">
        <v>1050</v>
      </c>
      <c r="G22" s="168"/>
      <c r="H22" s="146" t="s">
        <v>590</v>
      </c>
      <c r="I22" s="180">
        <v>1950</v>
      </c>
      <c r="J22" s="168"/>
      <c r="K22" s="149"/>
      <c r="L22" s="252"/>
      <c r="M22" s="184"/>
      <c r="N22" s="141"/>
      <c r="O22" s="180"/>
      <c r="P22" s="178"/>
      <c r="Q22" s="149"/>
      <c r="R22" s="252"/>
      <c r="S22" s="198"/>
      <c r="T22" s="2"/>
    </row>
    <row r="23" spans="1:20" ht="18" customHeight="1" x14ac:dyDescent="0.15">
      <c r="A23" s="416"/>
      <c r="B23" s="141" t="s">
        <v>74</v>
      </c>
      <c r="C23" s="169">
        <v>2500</v>
      </c>
      <c r="D23" s="168"/>
      <c r="E23" s="144"/>
      <c r="F23" s="172"/>
      <c r="G23" s="174"/>
      <c r="H23" s="146"/>
      <c r="I23" s="180"/>
      <c r="J23" s="178"/>
      <c r="K23" s="149"/>
      <c r="L23" s="169"/>
      <c r="M23" s="183"/>
      <c r="N23" s="141"/>
      <c r="O23" s="180"/>
      <c r="P23" s="178"/>
      <c r="Q23" s="282" t="s">
        <v>490</v>
      </c>
      <c r="R23" s="169">
        <v>350</v>
      </c>
      <c r="S23" s="260"/>
      <c r="T23" s="2"/>
    </row>
    <row r="24" spans="1:20" ht="18" customHeight="1" x14ac:dyDescent="0.15">
      <c r="A24" s="416"/>
      <c r="B24" s="141" t="s">
        <v>73</v>
      </c>
      <c r="C24" s="317" t="s">
        <v>541</v>
      </c>
      <c r="D24" s="184"/>
      <c r="E24" s="144"/>
      <c r="F24" s="172"/>
      <c r="G24" s="174"/>
      <c r="H24" s="146"/>
      <c r="I24" s="180"/>
      <c r="J24" s="178"/>
      <c r="K24" s="149"/>
      <c r="L24" s="169"/>
      <c r="M24" s="183"/>
      <c r="N24" s="141"/>
      <c r="O24" s="180"/>
      <c r="P24" s="178"/>
      <c r="Q24" s="149"/>
      <c r="R24" s="169"/>
      <c r="S24" s="183"/>
      <c r="T24" s="2"/>
    </row>
    <row r="25" spans="1:20" ht="18" customHeight="1" x14ac:dyDescent="0.15">
      <c r="A25" s="416"/>
      <c r="B25" s="141" t="s">
        <v>75</v>
      </c>
      <c r="C25" s="169">
        <v>1200</v>
      </c>
      <c r="D25" s="168"/>
      <c r="E25" s="144"/>
      <c r="F25" s="172"/>
      <c r="G25" s="174"/>
      <c r="H25" s="146"/>
      <c r="I25" s="180"/>
      <c r="J25" s="178"/>
      <c r="K25" s="149"/>
      <c r="L25" s="169"/>
      <c r="M25" s="183"/>
      <c r="N25" s="141"/>
      <c r="O25" s="180"/>
      <c r="P25" s="178"/>
      <c r="Q25" s="149" t="s">
        <v>441</v>
      </c>
      <c r="R25" s="169">
        <v>200</v>
      </c>
      <c r="S25" s="260"/>
      <c r="T25" s="2"/>
    </row>
    <row r="26" spans="1:20" ht="18" customHeight="1" x14ac:dyDescent="0.15">
      <c r="A26" s="416"/>
      <c r="B26" s="141"/>
      <c r="C26" s="252"/>
      <c r="D26" s="184"/>
      <c r="E26" s="144"/>
      <c r="F26" s="172"/>
      <c r="G26" s="174"/>
      <c r="H26" s="146" t="s">
        <v>588</v>
      </c>
      <c r="I26" s="180">
        <v>600</v>
      </c>
      <c r="J26" s="168"/>
      <c r="K26" s="149"/>
      <c r="L26" s="169"/>
      <c r="M26" s="183"/>
      <c r="N26" s="141"/>
      <c r="O26" s="180"/>
      <c r="P26" s="178"/>
      <c r="Q26" s="149"/>
      <c r="R26" s="169"/>
      <c r="S26" s="183"/>
      <c r="T26" s="2"/>
    </row>
    <row r="27" spans="1:20" ht="18" customHeight="1" x14ac:dyDescent="0.15">
      <c r="A27" s="416"/>
      <c r="B27" s="141" t="s">
        <v>76</v>
      </c>
      <c r="C27" s="169">
        <v>2550</v>
      </c>
      <c r="D27" s="168"/>
      <c r="E27" s="263" t="s">
        <v>453</v>
      </c>
      <c r="F27" s="175">
        <v>450</v>
      </c>
      <c r="G27" s="168"/>
      <c r="H27" s="146" t="s">
        <v>589</v>
      </c>
      <c r="I27" s="180">
        <v>350</v>
      </c>
      <c r="J27" s="168"/>
      <c r="K27" s="149"/>
      <c r="L27" s="169"/>
      <c r="M27" s="183"/>
      <c r="N27" s="141"/>
      <c r="O27" s="180"/>
      <c r="P27" s="178"/>
      <c r="Q27" s="149" t="s">
        <v>77</v>
      </c>
      <c r="R27" s="169">
        <v>150</v>
      </c>
      <c r="S27" s="260"/>
      <c r="T27" s="2"/>
    </row>
    <row r="28" spans="1:20" ht="18" customHeight="1" x14ac:dyDescent="0.15">
      <c r="A28" s="416"/>
      <c r="B28" s="141" t="s">
        <v>78</v>
      </c>
      <c r="C28" s="169">
        <v>550</v>
      </c>
      <c r="D28" s="168"/>
      <c r="E28" s="263" t="s">
        <v>454</v>
      </c>
      <c r="F28" s="175">
        <v>300</v>
      </c>
      <c r="G28" s="168"/>
      <c r="H28" s="146" t="s">
        <v>321</v>
      </c>
      <c r="I28" s="258" t="s">
        <v>625</v>
      </c>
      <c r="J28" s="184"/>
      <c r="K28" s="149" t="s">
        <v>74</v>
      </c>
      <c r="L28" s="169">
        <v>500</v>
      </c>
      <c r="M28" s="168"/>
      <c r="N28" s="141"/>
      <c r="O28" s="180"/>
      <c r="P28" s="178"/>
      <c r="Q28" s="149" t="s">
        <v>80</v>
      </c>
      <c r="R28" s="169">
        <v>250</v>
      </c>
      <c r="S28" s="186"/>
      <c r="T28" s="2"/>
    </row>
    <row r="29" spans="1:20" ht="18" customHeight="1" x14ac:dyDescent="0.15">
      <c r="A29" s="416"/>
      <c r="B29" s="141"/>
      <c r="C29" s="252"/>
      <c r="D29" s="184"/>
      <c r="E29" s="263" t="s">
        <v>455</v>
      </c>
      <c r="F29" s="175">
        <v>300</v>
      </c>
      <c r="G29" s="168"/>
      <c r="H29" s="146" t="s">
        <v>624</v>
      </c>
      <c r="I29" s="180">
        <v>1100</v>
      </c>
      <c r="J29" s="168"/>
      <c r="K29" s="149" t="s">
        <v>79</v>
      </c>
      <c r="L29" s="169">
        <v>1600</v>
      </c>
      <c r="M29" s="168"/>
      <c r="N29" s="141"/>
      <c r="O29" s="180"/>
      <c r="P29" s="178"/>
      <c r="Q29" s="149" t="s">
        <v>83</v>
      </c>
      <c r="R29" s="169">
        <v>50</v>
      </c>
      <c r="S29" s="186"/>
      <c r="T29" s="2"/>
    </row>
    <row r="30" spans="1:20" ht="18" customHeight="1" x14ac:dyDescent="0.15">
      <c r="A30" s="416"/>
      <c r="B30" s="141" t="s">
        <v>81</v>
      </c>
      <c r="C30" s="169">
        <v>2700</v>
      </c>
      <c r="D30" s="168"/>
      <c r="E30" s="263" t="s">
        <v>456</v>
      </c>
      <c r="F30" s="175">
        <v>500</v>
      </c>
      <c r="G30" s="168"/>
      <c r="H30" s="146" t="s">
        <v>301</v>
      </c>
      <c r="I30" s="180">
        <v>550</v>
      </c>
      <c r="J30" s="168"/>
      <c r="K30" s="149"/>
      <c r="L30" s="169"/>
      <c r="M30" s="183"/>
      <c r="N30" s="141" t="s">
        <v>82</v>
      </c>
      <c r="O30" s="337" t="s">
        <v>315</v>
      </c>
      <c r="P30" s="178"/>
      <c r="Q30" s="149" t="s">
        <v>651</v>
      </c>
      <c r="R30" s="169">
        <v>500</v>
      </c>
      <c r="S30" s="186"/>
      <c r="T30" s="2"/>
    </row>
    <row r="31" spans="1:20" ht="18" customHeight="1" x14ac:dyDescent="0.15">
      <c r="A31" s="416"/>
      <c r="B31" s="141" t="s">
        <v>79</v>
      </c>
      <c r="C31" s="169">
        <v>2000</v>
      </c>
      <c r="D31" s="168"/>
      <c r="E31" s="144"/>
      <c r="F31" s="175"/>
      <c r="G31" s="174"/>
      <c r="H31" s="146" t="s">
        <v>623</v>
      </c>
      <c r="I31" s="180">
        <v>2900</v>
      </c>
      <c r="J31" s="168"/>
      <c r="K31" s="149"/>
      <c r="L31" s="169"/>
      <c r="M31" s="183"/>
      <c r="N31" s="141"/>
      <c r="O31" s="180"/>
      <c r="P31" s="178"/>
      <c r="Q31" s="149" t="s">
        <v>639</v>
      </c>
      <c r="R31" s="169">
        <v>200</v>
      </c>
      <c r="S31" s="186"/>
      <c r="T31" s="2"/>
    </row>
    <row r="32" spans="1:20" ht="18" customHeight="1" x14ac:dyDescent="0.15">
      <c r="A32" s="416"/>
      <c r="B32" s="141"/>
      <c r="C32" s="252"/>
      <c r="D32" s="184"/>
      <c r="E32" s="144"/>
      <c r="F32" s="175"/>
      <c r="G32" s="174"/>
      <c r="H32" s="146"/>
      <c r="I32" s="180"/>
      <c r="J32" s="184"/>
      <c r="K32" s="149"/>
      <c r="L32" s="169"/>
      <c r="M32" s="183"/>
      <c r="N32" s="141"/>
      <c r="O32" s="180"/>
      <c r="P32" s="178"/>
      <c r="Q32" s="149"/>
      <c r="R32" s="169"/>
      <c r="S32" s="183"/>
      <c r="T32" s="2"/>
    </row>
    <row r="33" spans="1:20" ht="18" customHeight="1" x14ac:dyDescent="0.15">
      <c r="A33" s="416"/>
      <c r="B33" s="141" t="s">
        <v>84</v>
      </c>
      <c r="C33" s="169">
        <v>950</v>
      </c>
      <c r="D33" s="168"/>
      <c r="E33" s="144"/>
      <c r="F33" s="175"/>
      <c r="G33" s="174"/>
      <c r="H33" s="146"/>
      <c r="I33" s="180"/>
      <c r="J33" s="178"/>
      <c r="K33" s="149"/>
      <c r="L33" s="169"/>
      <c r="M33" s="183"/>
      <c r="N33" s="141"/>
      <c r="O33" s="180"/>
      <c r="P33" s="178"/>
      <c r="Q33" s="149" t="s">
        <v>564</v>
      </c>
      <c r="R33" s="169">
        <v>50</v>
      </c>
      <c r="S33" s="186"/>
      <c r="T33" s="2"/>
    </row>
    <row r="34" spans="1:20" ht="18" customHeight="1" x14ac:dyDescent="0.15">
      <c r="A34" s="416"/>
      <c r="B34" s="141" t="s">
        <v>85</v>
      </c>
      <c r="C34" s="169">
        <v>850</v>
      </c>
      <c r="D34" s="168"/>
      <c r="E34" s="144"/>
      <c r="F34" s="175"/>
      <c r="G34" s="174"/>
      <c r="H34" s="146"/>
      <c r="I34" s="180"/>
      <c r="J34" s="178"/>
      <c r="K34" s="149"/>
      <c r="L34" s="169"/>
      <c r="M34" s="183"/>
      <c r="N34" s="141"/>
      <c r="O34" s="180"/>
      <c r="P34" s="178"/>
      <c r="Q34" s="149" t="s">
        <v>545</v>
      </c>
      <c r="R34" s="169">
        <v>50</v>
      </c>
      <c r="S34" s="186"/>
      <c r="T34" s="2"/>
    </row>
    <row r="35" spans="1:20" ht="18" customHeight="1" x14ac:dyDescent="0.15">
      <c r="A35" s="416"/>
      <c r="B35" s="141" t="s">
        <v>568</v>
      </c>
      <c r="C35" s="169">
        <v>500</v>
      </c>
      <c r="D35" s="168"/>
      <c r="E35" s="144"/>
      <c r="F35" s="175"/>
      <c r="G35" s="323"/>
      <c r="H35" s="146"/>
      <c r="I35" s="180"/>
      <c r="J35" s="184"/>
      <c r="K35" s="149"/>
      <c r="L35" s="169"/>
      <c r="M35" s="198"/>
      <c r="N35" s="141"/>
      <c r="O35" s="180"/>
      <c r="P35" s="184"/>
      <c r="Q35" s="149" t="s">
        <v>676</v>
      </c>
      <c r="R35" s="169">
        <v>50</v>
      </c>
      <c r="S35" s="186"/>
      <c r="T35" s="2"/>
    </row>
    <row r="36" spans="1:20" ht="18" customHeight="1" x14ac:dyDescent="0.15">
      <c r="A36" s="416"/>
      <c r="B36" s="141" t="s">
        <v>86</v>
      </c>
      <c r="C36" s="169">
        <v>2750</v>
      </c>
      <c r="D36" s="168"/>
      <c r="E36" s="263" t="s">
        <v>457</v>
      </c>
      <c r="F36" s="175">
        <v>1000</v>
      </c>
      <c r="G36" s="168"/>
      <c r="H36" s="187" t="s">
        <v>302</v>
      </c>
      <c r="I36" s="180">
        <v>1200</v>
      </c>
      <c r="J36" s="168"/>
      <c r="K36" s="149"/>
      <c r="L36" s="252"/>
      <c r="M36" s="184"/>
      <c r="N36" s="141" t="s">
        <v>87</v>
      </c>
      <c r="O36" s="337" t="s">
        <v>315</v>
      </c>
      <c r="P36" s="178"/>
      <c r="Q36" s="149" t="s">
        <v>88</v>
      </c>
      <c r="R36" s="169">
        <v>150</v>
      </c>
      <c r="S36" s="186"/>
      <c r="T36" s="2"/>
    </row>
    <row r="37" spans="1:20" ht="18" customHeight="1" x14ac:dyDescent="0.15">
      <c r="A37" s="416"/>
      <c r="B37" s="141"/>
      <c r="C37" s="252"/>
      <c r="D37" s="184"/>
      <c r="E37" s="144"/>
      <c r="F37" s="175"/>
      <c r="G37" s="174"/>
      <c r="H37" s="95" t="s">
        <v>440</v>
      </c>
      <c r="I37" s="180">
        <v>1200</v>
      </c>
      <c r="J37" s="168"/>
      <c r="K37" s="149"/>
      <c r="L37" s="252"/>
      <c r="M37" s="184"/>
      <c r="N37" s="141"/>
      <c r="O37" s="180"/>
      <c r="P37" s="178"/>
      <c r="Q37" s="97" t="s">
        <v>629</v>
      </c>
      <c r="R37" s="284">
        <v>450</v>
      </c>
      <c r="S37" s="186"/>
      <c r="T37" s="2"/>
    </row>
    <row r="38" spans="1:20" ht="18" customHeight="1" x14ac:dyDescent="0.15">
      <c r="A38" s="417" t="s">
        <v>533</v>
      </c>
      <c r="B38" s="141" t="s">
        <v>91</v>
      </c>
      <c r="C38" s="169">
        <v>2050</v>
      </c>
      <c r="D38" s="168"/>
      <c r="E38" s="263" t="s">
        <v>458</v>
      </c>
      <c r="F38" s="175">
        <v>450</v>
      </c>
      <c r="G38" s="168"/>
      <c r="H38" s="146"/>
      <c r="I38" s="180"/>
      <c r="J38" s="178"/>
      <c r="K38" s="149"/>
      <c r="L38" s="169"/>
      <c r="M38" s="183"/>
      <c r="N38" s="141"/>
      <c r="O38" s="180"/>
      <c r="P38" s="178"/>
      <c r="Q38" s="149" t="s">
        <v>90</v>
      </c>
      <c r="R38" s="169">
        <v>200</v>
      </c>
      <c r="S38" s="260"/>
      <c r="T38" s="2"/>
    </row>
    <row r="39" spans="1:20" ht="18" customHeight="1" x14ac:dyDescent="0.15">
      <c r="A39" s="417"/>
      <c r="B39" s="141"/>
      <c r="C39" s="252"/>
      <c r="D39" s="184"/>
      <c r="E39" s="263" t="s">
        <v>459</v>
      </c>
      <c r="F39" s="175">
        <v>400</v>
      </c>
      <c r="G39" s="168"/>
      <c r="H39" s="146"/>
      <c r="I39" s="258"/>
      <c r="J39" s="184"/>
      <c r="K39" s="149"/>
      <c r="L39" s="169"/>
      <c r="M39" s="183"/>
      <c r="N39" s="141"/>
      <c r="O39" s="180"/>
      <c r="P39" s="178"/>
      <c r="Q39" s="149"/>
      <c r="R39" s="169"/>
      <c r="S39" s="183"/>
      <c r="T39" s="2"/>
    </row>
    <row r="40" spans="1:20" ht="18" customHeight="1" x14ac:dyDescent="0.15">
      <c r="A40" s="417"/>
      <c r="B40" s="141" t="s">
        <v>89</v>
      </c>
      <c r="C40" s="169">
        <v>3200</v>
      </c>
      <c r="D40" s="168"/>
      <c r="E40" s="263" t="s">
        <v>460</v>
      </c>
      <c r="F40" s="175">
        <v>1300</v>
      </c>
      <c r="G40" s="168"/>
      <c r="H40" s="146"/>
      <c r="I40" s="180"/>
      <c r="J40" s="178"/>
      <c r="K40" s="149"/>
      <c r="L40" s="169"/>
      <c r="M40" s="183"/>
      <c r="N40" s="141"/>
      <c r="O40" s="180"/>
      <c r="P40" s="178"/>
      <c r="Q40" s="149"/>
      <c r="R40" s="169"/>
      <c r="S40" s="183"/>
      <c r="T40" s="2"/>
    </row>
    <row r="41" spans="1:20" ht="18" customHeight="1" x14ac:dyDescent="0.15">
      <c r="A41" s="417"/>
      <c r="B41" s="141" t="s">
        <v>92</v>
      </c>
      <c r="C41" s="169">
        <v>1100</v>
      </c>
      <c r="D41" s="168"/>
      <c r="E41" s="144"/>
      <c r="F41" s="175"/>
      <c r="G41" s="174"/>
      <c r="H41" s="146"/>
      <c r="I41" s="180"/>
      <c r="J41" s="178"/>
      <c r="K41" s="149"/>
      <c r="L41" s="169"/>
      <c r="M41" s="183"/>
      <c r="N41" s="141"/>
      <c r="O41" s="180"/>
      <c r="P41" s="178"/>
      <c r="Q41" s="149"/>
      <c r="R41" s="169"/>
      <c r="S41" s="183"/>
      <c r="T41" s="2"/>
    </row>
    <row r="42" spans="1:20" ht="18" customHeight="1" x14ac:dyDescent="0.15">
      <c r="A42" s="417"/>
      <c r="B42" s="141" t="s">
        <v>93</v>
      </c>
      <c r="C42" s="169">
        <v>1350</v>
      </c>
      <c r="D42" s="168"/>
      <c r="E42" s="144"/>
      <c r="F42" s="175"/>
      <c r="G42" s="174"/>
      <c r="H42" s="146"/>
      <c r="I42" s="180"/>
      <c r="J42" s="178"/>
      <c r="K42" s="149"/>
      <c r="L42" s="169"/>
      <c r="M42" s="183"/>
      <c r="N42" s="141"/>
      <c r="O42" s="180"/>
      <c r="P42" s="178"/>
      <c r="Q42" s="149"/>
      <c r="R42" s="169"/>
      <c r="S42" s="183"/>
      <c r="T42" s="2"/>
    </row>
    <row r="43" spans="1:20" ht="18" customHeight="1" thickBot="1" x14ac:dyDescent="0.2">
      <c r="A43" s="418"/>
      <c r="B43" s="142" t="s">
        <v>94</v>
      </c>
      <c r="C43" s="329" t="s">
        <v>599</v>
      </c>
      <c r="D43" s="330"/>
      <c r="E43" s="145"/>
      <c r="F43" s="176"/>
      <c r="G43" s="177"/>
      <c r="H43" s="147"/>
      <c r="I43" s="181"/>
      <c r="J43" s="182"/>
      <c r="K43" s="150"/>
      <c r="L43" s="170"/>
      <c r="M43" s="185"/>
      <c r="N43" s="142"/>
      <c r="O43" s="181"/>
      <c r="P43" s="182"/>
      <c r="Q43" s="150"/>
      <c r="R43" s="170"/>
      <c r="S43" s="185"/>
      <c r="T43" s="2"/>
    </row>
    <row r="44" spans="1:20" s="153" customFormat="1" ht="18" customHeight="1" thickTop="1" x14ac:dyDescent="0.15">
      <c r="A44" s="303">
        <f>SUM(C44+F44+I44+L44+O44+R44)</f>
        <v>81750</v>
      </c>
      <c r="B44" s="304" t="s">
        <v>95</v>
      </c>
      <c r="C44" s="296">
        <f>SUM(C6:C43)</f>
        <v>48200</v>
      </c>
      <c r="D44" s="297">
        <f>SUM(D6:D43)</f>
        <v>0</v>
      </c>
      <c r="E44" s="304" t="s">
        <v>95</v>
      </c>
      <c r="F44" s="296">
        <f>SUM(F6:F43)</f>
        <v>8750</v>
      </c>
      <c r="G44" s="305">
        <f>SUM(G6:G43)</f>
        <v>0</v>
      </c>
      <c r="H44" s="306" t="s">
        <v>95</v>
      </c>
      <c r="I44" s="307">
        <f>SUM(I6:I43)</f>
        <v>13450</v>
      </c>
      <c r="J44" s="297">
        <f>SUM(J6:J43)</f>
        <v>0</v>
      </c>
      <c r="K44" s="308" t="s">
        <v>95</v>
      </c>
      <c r="L44" s="296">
        <f>SUM(L6:L43)</f>
        <v>4900</v>
      </c>
      <c r="M44" s="299">
        <f>SUM(M6:M43)</f>
        <v>0</v>
      </c>
      <c r="N44" s="304" t="s">
        <v>95</v>
      </c>
      <c r="O44" s="307">
        <f>SUM(O6:O43)</f>
        <v>0</v>
      </c>
      <c r="P44" s="297">
        <f>SUM(P6:P43)</f>
        <v>0</v>
      </c>
      <c r="Q44" s="308" t="s">
        <v>95</v>
      </c>
      <c r="R44" s="296">
        <f>SUM(R6:R43)</f>
        <v>6450</v>
      </c>
      <c r="S44" s="299">
        <f>SUM(S6:S43)</f>
        <v>0</v>
      </c>
      <c r="T44" s="152"/>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8" t="str">
        <f>市郡別!T42</f>
        <v>2023年7月現在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oPLYXy5r+tWCqTmwRjIGmeEW2r9P3lCv0fT95mIjIFsDugA1iH8r0AabdOb6BCcZtDGQYc2MCfCCDjY/hEcyQ==" saltValue="JU/n8ocA0VmwdT8LMdnZqg==" spinCount="100000" sheet="1" selectLockedCells="1"/>
  <mergeCells count="18">
    <mergeCell ref="A6:A37"/>
    <mergeCell ref="A38:A43"/>
    <mergeCell ref="H4:J4"/>
    <mergeCell ref="N4:P4"/>
    <mergeCell ref="E4:G4"/>
    <mergeCell ref="P1:S1"/>
    <mergeCell ref="E2:G2"/>
    <mergeCell ref="H2:I2"/>
    <mergeCell ref="P2:S2"/>
    <mergeCell ref="A4:A5"/>
    <mergeCell ref="Q4:S4"/>
    <mergeCell ref="B4:D4"/>
    <mergeCell ref="K4:M4"/>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2 G6:G12 M6:M16 G22 D6:D43 G38:G40 G36 G27:G30 J20 J22 J6:J17 J36:J37 J39 M36:M37 M28:M29 P30 S6:S37 P6:P15 J26:J32 P36"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C35" sqref="C35"/>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0" ht="14.1" hidden="1" customHeight="1" x14ac:dyDescent="0.15">
      <c r="A6" s="266"/>
      <c r="B6" s="18"/>
      <c r="C6" s="19"/>
      <c r="D6" s="23"/>
      <c r="E6" s="19"/>
      <c r="F6" s="19"/>
      <c r="G6" s="19"/>
      <c r="H6" s="18"/>
      <c r="I6" s="19"/>
      <c r="J6" s="23"/>
      <c r="K6" s="19"/>
      <c r="L6" s="19"/>
      <c r="M6" s="19"/>
      <c r="N6" s="18"/>
      <c r="O6" s="19"/>
      <c r="P6" s="23"/>
      <c r="Q6" s="19"/>
      <c r="R6" s="19"/>
      <c r="S6" s="19"/>
      <c r="T6" s="2"/>
    </row>
    <row r="7" spans="1:20" ht="18" customHeight="1" x14ac:dyDescent="0.15">
      <c r="A7" s="420" t="s">
        <v>499</v>
      </c>
      <c r="B7" s="141" t="s">
        <v>110</v>
      </c>
      <c r="C7" s="169">
        <v>3600</v>
      </c>
      <c r="D7" s="168"/>
      <c r="E7" s="141" t="s">
        <v>461</v>
      </c>
      <c r="F7" s="169">
        <v>600</v>
      </c>
      <c r="G7" s="168"/>
      <c r="H7" s="234" t="s">
        <v>442</v>
      </c>
      <c r="I7" s="169">
        <v>2000</v>
      </c>
      <c r="J7" s="168"/>
      <c r="K7" s="141" t="s">
        <v>110</v>
      </c>
      <c r="L7" s="252" t="s">
        <v>315</v>
      </c>
      <c r="M7" s="184"/>
      <c r="N7" s="3"/>
      <c r="O7" s="87"/>
      <c r="P7" s="43"/>
      <c r="Q7" s="148" t="s">
        <v>619</v>
      </c>
      <c r="R7" s="167">
        <v>350</v>
      </c>
      <c r="S7" s="168"/>
      <c r="T7" s="2"/>
    </row>
    <row r="8" spans="1:20" ht="18" customHeight="1" x14ac:dyDescent="0.15">
      <c r="A8" s="420"/>
      <c r="B8" s="141" t="s">
        <v>111</v>
      </c>
      <c r="C8" s="169">
        <v>1050</v>
      </c>
      <c r="D8" s="168"/>
      <c r="E8" s="141" t="s">
        <v>462</v>
      </c>
      <c r="F8" s="169">
        <v>1350</v>
      </c>
      <c r="G8" s="168"/>
      <c r="H8" s="141" t="s">
        <v>303</v>
      </c>
      <c r="I8" s="169">
        <v>1050</v>
      </c>
      <c r="J8" s="168"/>
      <c r="K8" s="97" t="s">
        <v>112</v>
      </c>
      <c r="L8" s="169"/>
      <c r="M8" s="183"/>
      <c r="N8" s="6"/>
      <c r="O8" s="41"/>
      <c r="P8" s="32"/>
      <c r="Q8" s="97" t="s">
        <v>631</v>
      </c>
      <c r="R8" s="169">
        <v>300</v>
      </c>
      <c r="S8" s="186"/>
      <c r="T8" s="2"/>
    </row>
    <row r="9" spans="1:20" ht="18" customHeight="1" x14ac:dyDescent="0.15">
      <c r="A9" s="420"/>
      <c r="B9" s="141" t="s">
        <v>113</v>
      </c>
      <c r="C9" s="169">
        <v>1400</v>
      </c>
      <c r="D9" s="168"/>
      <c r="E9" s="141"/>
      <c r="F9" s="169"/>
      <c r="G9" s="184"/>
      <c r="H9" s="141"/>
      <c r="I9" s="169"/>
      <c r="J9" s="184"/>
      <c r="K9" s="97"/>
      <c r="L9" s="169"/>
      <c r="M9" s="183"/>
      <c r="N9" s="6"/>
      <c r="O9" s="41"/>
      <c r="P9" s="32"/>
      <c r="Q9" s="336" t="s">
        <v>678</v>
      </c>
      <c r="R9" s="169">
        <v>100</v>
      </c>
      <c r="S9" s="186"/>
      <c r="T9" s="2"/>
    </row>
    <row r="10" spans="1:20" ht="18" customHeight="1" x14ac:dyDescent="0.15">
      <c r="A10" s="420"/>
      <c r="B10" s="141" t="s">
        <v>114</v>
      </c>
      <c r="C10" s="169">
        <v>2350</v>
      </c>
      <c r="D10" s="168"/>
      <c r="E10" s="141"/>
      <c r="F10" s="169"/>
      <c r="G10" s="184"/>
      <c r="H10" s="141"/>
      <c r="I10" s="169"/>
      <c r="J10" s="184"/>
      <c r="K10" s="97"/>
      <c r="L10" s="169"/>
      <c r="M10" s="183"/>
      <c r="N10" s="6"/>
      <c r="O10" s="41"/>
      <c r="P10" s="32"/>
      <c r="Q10" s="336" t="s">
        <v>675</v>
      </c>
      <c r="R10" s="169">
        <v>200</v>
      </c>
      <c r="S10" s="186"/>
      <c r="T10" s="2"/>
    </row>
    <row r="11" spans="1:20" ht="18" customHeight="1" x14ac:dyDescent="0.15">
      <c r="A11" s="420"/>
      <c r="B11" s="141" t="s">
        <v>115</v>
      </c>
      <c r="C11" s="169">
        <v>3450</v>
      </c>
      <c r="D11" s="168"/>
      <c r="E11" s="141" t="s">
        <v>463</v>
      </c>
      <c r="F11" s="169">
        <v>1100</v>
      </c>
      <c r="G11" s="168"/>
      <c r="H11" s="141" t="s">
        <v>304</v>
      </c>
      <c r="I11" s="169">
        <v>1100</v>
      </c>
      <c r="J11" s="168"/>
      <c r="K11" s="97"/>
      <c r="L11" s="169"/>
      <c r="M11" s="183"/>
      <c r="N11" s="6"/>
      <c r="O11" s="41"/>
      <c r="P11" s="32"/>
      <c r="Q11" s="336" t="s">
        <v>510</v>
      </c>
      <c r="R11" s="169">
        <v>300</v>
      </c>
      <c r="S11" s="186"/>
      <c r="T11" s="2"/>
    </row>
    <row r="12" spans="1:20" ht="18" customHeight="1" x14ac:dyDescent="0.15">
      <c r="A12" s="420"/>
      <c r="B12" s="141" t="s">
        <v>116</v>
      </c>
      <c r="C12" s="169">
        <v>800</v>
      </c>
      <c r="D12" s="168"/>
      <c r="E12" s="141"/>
      <c r="F12" s="169"/>
      <c r="G12" s="184"/>
      <c r="H12" s="141"/>
      <c r="I12" s="169"/>
      <c r="J12" s="184"/>
      <c r="K12" s="97"/>
      <c r="L12" s="169"/>
      <c r="M12" s="183"/>
      <c r="N12" s="6"/>
      <c r="O12" s="41"/>
      <c r="P12" s="32"/>
      <c r="Q12" s="149"/>
      <c r="R12" s="169"/>
      <c r="S12" s="183"/>
      <c r="T12" s="2"/>
    </row>
    <row r="13" spans="1:20" ht="18" customHeight="1" x14ac:dyDescent="0.15">
      <c r="A13" s="420"/>
      <c r="B13" s="141" t="s">
        <v>117</v>
      </c>
      <c r="C13" s="169">
        <v>1400</v>
      </c>
      <c r="D13" s="168"/>
      <c r="E13" s="141" t="s">
        <v>464</v>
      </c>
      <c r="F13" s="169">
        <v>400</v>
      </c>
      <c r="G13" s="168"/>
      <c r="H13" s="141" t="s">
        <v>386</v>
      </c>
      <c r="I13" s="169">
        <v>900</v>
      </c>
      <c r="J13" s="168"/>
      <c r="K13" s="97"/>
      <c r="L13" s="169"/>
      <c r="M13" s="183"/>
      <c r="N13" s="6"/>
      <c r="O13" s="41"/>
      <c r="P13" s="32"/>
      <c r="Q13" s="149" t="s">
        <v>511</v>
      </c>
      <c r="R13" s="169">
        <v>150</v>
      </c>
      <c r="S13" s="186"/>
      <c r="T13" s="2"/>
    </row>
    <row r="14" spans="1:20" ht="18" customHeight="1" x14ac:dyDescent="0.15">
      <c r="A14" s="420"/>
      <c r="B14" s="141" t="s">
        <v>118</v>
      </c>
      <c r="C14" s="169">
        <v>1150</v>
      </c>
      <c r="D14" s="168"/>
      <c r="E14" s="141"/>
      <c r="F14" s="169"/>
      <c r="G14" s="184"/>
      <c r="H14" s="141"/>
      <c r="I14" s="169"/>
      <c r="J14" s="184"/>
      <c r="K14" s="97"/>
      <c r="L14" s="169"/>
      <c r="M14" s="183"/>
      <c r="N14" s="6"/>
      <c r="O14" s="41"/>
      <c r="P14" s="32"/>
      <c r="Q14" s="97"/>
      <c r="R14" s="169"/>
      <c r="S14" s="183"/>
      <c r="T14" s="2"/>
    </row>
    <row r="15" spans="1:20" ht="18" customHeight="1" x14ac:dyDescent="0.15">
      <c r="A15" s="420"/>
      <c r="B15" s="141" t="s">
        <v>119</v>
      </c>
      <c r="C15" s="169">
        <v>1800</v>
      </c>
      <c r="D15" s="168"/>
      <c r="E15" s="141"/>
      <c r="F15" s="169"/>
      <c r="G15" s="184"/>
      <c r="H15" s="141"/>
      <c r="I15" s="169"/>
      <c r="J15" s="184"/>
      <c r="K15" s="97"/>
      <c r="L15" s="169"/>
      <c r="M15" s="183"/>
      <c r="N15" s="6"/>
      <c r="O15" s="41"/>
      <c r="P15" s="32"/>
      <c r="Q15" s="97"/>
      <c r="R15" s="169"/>
      <c r="S15" s="183"/>
      <c r="T15" s="2"/>
    </row>
    <row r="16" spans="1:20" ht="18" customHeight="1" x14ac:dyDescent="0.15">
      <c r="A16" s="420"/>
      <c r="B16" s="141" t="s">
        <v>120</v>
      </c>
      <c r="C16" s="169">
        <v>1900</v>
      </c>
      <c r="D16" s="168"/>
      <c r="E16" s="141"/>
      <c r="F16" s="169"/>
      <c r="G16" s="184"/>
      <c r="H16" s="141"/>
      <c r="I16" s="169"/>
      <c r="J16" s="184"/>
      <c r="K16" s="97"/>
      <c r="L16" s="169"/>
      <c r="M16" s="183"/>
      <c r="N16" s="6"/>
      <c r="O16" s="41"/>
      <c r="P16" s="32"/>
      <c r="Q16" s="97"/>
      <c r="R16" s="169"/>
      <c r="S16" s="183"/>
      <c r="T16" s="2"/>
    </row>
    <row r="17" spans="1:20" ht="18" customHeight="1" x14ac:dyDescent="0.15">
      <c r="A17" s="420"/>
      <c r="B17" s="141" t="s">
        <v>121</v>
      </c>
      <c r="C17" s="169">
        <v>2050</v>
      </c>
      <c r="D17" s="168"/>
      <c r="E17" s="91" t="s">
        <v>122</v>
      </c>
      <c r="F17" s="169"/>
      <c r="G17" s="184"/>
      <c r="H17" s="141"/>
      <c r="I17" s="169"/>
      <c r="J17" s="184"/>
      <c r="K17" s="97"/>
      <c r="L17" s="169"/>
      <c r="M17" s="183"/>
      <c r="N17" s="6"/>
      <c r="O17" s="41"/>
      <c r="P17" s="107"/>
      <c r="Q17" s="97"/>
      <c r="R17" s="169"/>
      <c r="S17" s="183"/>
      <c r="T17" s="2"/>
    </row>
    <row r="18" spans="1:20" ht="18" customHeight="1" x14ac:dyDescent="0.15">
      <c r="A18" s="421" t="s">
        <v>534</v>
      </c>
      <c r="B18" s="141" t="s">
        <v>600</v>
      </c>
      <c r="C18" s="169">
        <v>1900</v>
      </c>
      <c r="D18" s="168"/>
      <c r="E18" s="141"/>
      <c r="F18" s="169"/>
      <c r="G18" s="184"/>
      <c r="H18" s="141"/>
      <c r="I18" s="169"/>
      <c r="J18" s="184"/>
      <c r="K18" s="97"/>
      <c r="L18" s="169"/>
      <c r="M18" s="183"/>
      <c r="N18" s="6"/>
      <c r="O18" s="41"/>
      <c r="P18" s="107"/>
      <c r="Q18" s="97"/>
      <c r="R18" s="169"/>
      <c r="S18" s="183"/>
      <c r="T18" s="2"/>
    </row>
    <row r="19" spans="1:20" ht="18" customHeight="1" x14ac:dyDescent="0.15">
      <c r="A19" s="421"/>
      <c r="B19" s="141" t="s">
        <v>123</v>
      </c>
      <c r="C19" s="169">
        <v>1000</v>
      </c>
      <c r="D19" s="168"/>
      <c r="E19" s="141"/>
      <c r="F19" s="169"/>
      <c r="G19" s="184"/>
      <c r="H19" s="141"/>
      <c r="I19" s="169"/>
      <c r="J19" s="184"/>
      <c r="K19" s="97"/>
      <c r="L19" s="169"/>
      <c r="M19" s="183"/>
      <c r="N19" s="6"/>
      <c r="O19" s="41"/>
      <c r="P19" s="107"/>
      <c r="Q19" s="149" t="s">
        <v>677</v>
      </c>
      <c r="R19" s="169">
        <v>50</v>
      </c>
      <c r="S19" s="186"/>
      <c r="T19" s="2"/>
    </row>
    <row r="20" spans="1:20" ht="18" customHeight="1" x14ac:dyDescent="0.15">
      <c r="A20" s="421"/>
      <c r="B20" s="141" t="s">
        <v>124</v>
      </c>
      <c r="C20" s="169">
        <v>1550</v>
      </c>
      <c r="D20" s="168"/>
      <c r="E20" s="141" t="s">
        <v>124</v>
      </c>
      <c r="F20" s="169">
        <v>850</v>
      </c>
      <c r="G20" s="168"/>
      <c r="H20" s="141"/>
      <c r="I20" s="169"/>
      <c r="J20" s="184"/>
      <c r="K20" s="97"/>
      <c r="L20" s="169"/>
      <c r="M20" s="183"/>
      <c r="N20" s="6"/>
      <c r="O20" s="41"/>
      <c r="P20" s="107"/>
      <c r="Q20" s="97"/>
      <c r="R20" s="169"/>
      <c r="S20" s="183"/>
      <c r="T20" s="2"/>
    </row>
    <row r="21" spans="1:20" ht="18" customHeight="1" thickBot="1" x14ac:dyDescent="0.2">
      <c r="A21" s="422"/>
      <c r="B21" s="141" t="s">
        <v>246</v>
      </c>
      <c r="C21" s="169">
        <v>1800</v>
      </c>
      <c r="D21" s="168"/>
      <c r="E21" s="141"/>
      <c r="F21" s="169"/>
      <c r="G21" s="184"/>
      <c r="H21" s="141"/>
      <c r="I21" s="169"/>
      <c r="J21" s="184"/>
      <c r="K21" s="97"/>
      <c r="L21" s="169"/>
      <c r="M21" s="183"/>
      <c r="N21" s="6"/>
      <c r="O21" s="41"/>
      <c r="P21" s="107"/>
      <c r="Q21" s="97"/>
      <c r="R21" s="169"/>
      <c r="S21" s="183"/>
      <c r="T21" s="2"/>
    </row>
    <row r="22" spans="1:20" s="156" customFormat="1" ht="18" customHeight="1" thickTop="1" x14ac:dyDescent="0.15">
      <c r="A22" s="286">
        <f>SUM(C22+F22+I22+L22+O22+R22)</f>
        <v>38000</v>
      </c>
      <c r="B22" s="287" t="s">
        <v>95</v>
      </c>
      <c r="C22" s="288">
        <f>SUM(C7:C21)</f>
        <v>27200</v>
      </c>
      <c r="D22" s="289">
        <f>SUM(D7:D21)</f>
        <v>0</v>
      </c>
      <c r="E22" s="290" t="s">
        <v>95</v>
      </c>
      <c r="F22" s="288">
        <f>SUM(F7:F21)</f>
        <v>4300</v>
      </c>
      <c r="G22" s="291">
        <f>SUM(G7:G21)</f>
        <v>0</v>
      </c>
      <c r="H22" s="287" t="s">
        <v>95</v>
      </c>
      <c r="I22" s="288">
        <f>SUM(I7:I21)</f>
        <v>5050</v>
      </c>
      <c r="J22" s="289">
        <f>SUM(J7:J21)</f>
        <v>0</v>
      </c>
      <c r="K22" s="292" t="s">
        <v>95</v>
      </c>
      <c r="L22" s="288">
        <f>SUM(L7:L21)</f>
        <v>0</v>
      </c>
      <c r="M22" s="291">
        <f>SUM(M7:M21)</f>
        <v>0</v>
      </c>
      <c r="N22" s="293"/>
      <c r="O22" s="288"/>
      <c r="P22" s="289"/>
      <c r="Q22" s="292" t="s">
        <v>95</v>
      </c>
      <c r="R22" s="288">
        <f>SUM(R7:R21)</f>
        <v>1450</v>
      </c>
      <c r="S22" s="291">
        <f>SUM(S7:S21)</f>
        <v>0</v>
      </c>
      <c r="T22" s="155"/>
    </row>
    <row r="23" spans="1:20" ht="18" customHeight="1" x14ac:dyDescent="0.15">
      <c r="A23" s="419" t="s">
        <v>410</v>
      </c>
      <c r="B23" s="141" t="s">
        <v>125</v>
      </c>
      <c r="C23" s="169">
        <v>1850</v>
      </c>
      <c r="D23" s="168"/>
      <c r="E23" s="141" t="s">
        <v>465</v>
      </c>
      <c r="F23" s="169">
        <v>200</v>
      </c>
      <c r="G23" s="168"/>
      <c r="H23" s="141" t="s">
        <v>387</v>
      </c>
      <c r="I23" s="169">
        <v>600</v>
      </c>
      <c r="J23" s="168"/>
      <c r="K23" s="97"/>
      <c r="L23" s="169"/>
      <c r="M23" s="195"/>
      <c r="N23" s="6"/>
      <c r="O23" s="41"/>
      <c r="P23" s="107"/>
      <c r="Q23" s="97"/>
      <c r="R23" s="169"/>
      <c r="S23" s="183"/>
      <c r="T23" s="2"/>
    </row>
    <row r="24" spans="1:20" ht="18" customHeight="1" x14ac:dyDescent="0.15">
      <c r="A24" s="420"/>
      <c r="B24" s="141" t="s">
        <v>126</v>
      </c>
      <c r="C24" s="169">
        <v>1400</v>
      </c>
      <c r="D24" s="168"/>
      <c r="E24" s="141"/>
      <c r="F24" s="169"/>
      <c r="G24" s="184"/>
      <c r="H24" s="141"/>
      <c r="I24" s="169"/>
      <c r="J24" s="184"/>
      <c r="K24" s="97"/>
      <c r="L24" s="169"/>
      <c r="M24" s="195"/>
      <c r="N24" s="6"/>
      <c r="O24" s="41"/>
      <c r="P24" s="107"/>
      <c r="Q24" s="149" t="s">
        <v>679</v>
      </c>
      <c r="R24" s="169">
        <v>100</v>
      </c>
      <c r="S24" s="186"/>
      <c r="T24" s="2"/>
    </row>
    <row r="25" spans="1:20" ht="18" customHeight="1" x14ac:dyDescent="0.15">
      <c r="A25" s="420"/>
      <c r="B25" s="141" t="s">
        <v>127</v>
      </c>
      <c r="C25" s="252" t="s">
        <v>437</v>
      </c>
      <c r="D25" s="184"/>
      <c r="E25" s="141"/>
      <c r="F25" s="169"/>
      <c r="G25" s="184"/>
      <c r="H25" s="141"/>
      <c r="I25" s="169"/>
      <c r="J25" s="184"/>
      <c r="K25" s="97"/>
      <c r="L25" s="169"/>
      <c r="M25" s="195"/>
      <c r="N25" s="6"/>
      <c r="O25" s="41"/>
      <c r="P25" s="107"/>
      <c r="Q25" s="97"/>
      <c r="R25" s="169"/>
      <c r="S25" s="183"/>
      <c r="T25" s="2"/>
    </row>
    <row r="26" spans="1:20" ht="18" customHeight="1" x14ac:dyDescent="0.15">
      <c r="A26" s="420"/>
      <c r="B26" s="141" t="s">
        <v>128</v>
      </c>
      <c r="C26" s="169">
        <v>150</v>
      </c>
      <c r="D26" s="168"/>
      <c r="E26" s="141"/>
      <c r="F26" s="169"/>
      <c r="G26" s="184"/>
      <c r="H26" s="141"/>
      <c r="I26" s="169"/>
      <c r="J26" s="184"/>
      <c r="K26" s="97"/>
      <c r="L26" s="169"/>
      <c r="M26" s="195"/>
      <c r="N26" s="6"/>
      <c r="O26" s="41"/>
      <c r="P26" s="107"/>
      <c r="Q26" s="97"/>
      <c r="R26" s="169"/>
      <c r="S26" s="183"/>
      <c r="T26" s="2"/>
    </row>
    <row r="27" spans="1:20" ht="18" customHeight="1" x14ac:dyDescent="0.15">
      <c r="A27" s="420"/>
      <c r="B27" s="141" t="s">
        <v>129</v>
      </c>
      <c r="C27" s="169" t="s">
        <v>598</v>
      </c>
      <c r="D27" s="184"/>
      <c r="E27" s="141" t="s">
        <v>130</v>
      </c>
      <c r="F27" s="169">
        <v>100</v>
      </c>
      <c r="G27" s="168"/>
      <c r="H27" s="141"/>
      <c r="I27" s="169"/>
      <c r="J27" s="184"/>
      <c r="K27" s="97"/>
      <c r="L27" s="169"/>
      <c r="M27" s="195"/>
      <c r="N27" s="6"/>
      <c r="O27" s="41"/>
      <c r="P27" s="107"/>
      <c r="Q27" s="97"/>
      <c r="R27" s="169"/>
      <c r="S27" s="183"/>
      <c r="T27" s="2"/>
    </row>
    <row r="28" spans="1:20" ht="18" customHeight="1" x14ac:dyDescent="0.15">
      <c r="A28" s="420"/>
      <c r="B28" s="141" t="s">
        <v>597</v>
      </c>
      <c r="C28" s="169">
        <v>1900</v>
      </c>
      <c r="D28" s="168"/>
      <c r="E28" s="141"/>
      <c r="F28" s="169"/>
      <c r="G28" s="184"/>
      <c r="H28" s="141" t="s">
        <v>130</v>
      </c>
      <c r="I28" s="252" t="s">
        <v>315</v>
      </c>
      <c r="J28" s="184"/>
      <c r="K28" s="97"/>
      <c r="L28" s="169"/>
      <c r="M28" s="195"/>
      <c r="N28" s="6"/>
      <c r="O28" s="41"/>
      <c r="P28" s="107"/>
      <c r="Q28" s="97"/>
      <c r="R28" s="169"/>
      <c r="S28" s="183"/>
      <c r="T28" s="2"/>
    </row>
    <row r="29" spans="1:20" ht="18" customHeight="1" x14ac:dyDescent="0.15">
      <c r="A29" s="421" t="s">
        <v>535</v>
      </c>
      <c r="B29" s="141" t="s">
        <v>432</v>
      </c>
      <c r="C29" s="169">
        <v>1450</v>
      </c>
      <c r="D29" s="168"/>
      <c r="E29" s="141" t="s">
        <v>131</v>
      </c>
      <c r="F29" s="169">
        <v>100</v>
      </c>
      <c r="G29" s="168"/>
      <c r="H29" s="141"/>
      <c r="I29" s="169"/>
      <c r="J29" s="184"/>
      <c r="K29" s="97"/>
      <c r="L29" s="169"/>
      <c r="M29" s="195"/>
      <c r="N29" s="6"/>
      <c r="O29" s="41"/>
      <c r="P29" s="107"/>
      <c r="Q29" s="97"/>
      <c r="R29" s="169"/>
      <c r="S29" s="183"/>
      <c r="T29" s="2"/>
    </row>
    <row r="30" spans="1:20" ht="18" customHeight="1" x14ac:dyDescent="0.15">
      <c r="A30" s="421"/>
      <c r="B30" s="141"/>
      <c r="C30" s="252"/>
      <c r="D30" s="184"/>
      <c r="E30" s="141"/>
      <c r="F30" s="169"/>
      <c r="G30" s="184"/>
      <c r="H30" s="141"/>
      <c r="I30" s="169"/>
      <c r="J30" s="184"/>
      <c r="K30" s="97"/>
      <c r="L30" s="169"/>
      <c r="M30" s="195"/>
      <c r="N30" s="6"/>
      <c r="O30" s="41"/>
      <c r="P30" s="107"/>
      <c r="Q30" s="97"/>
      <c r="R30" s="169"/>
      <c r="S30" s="183"/>
      <c r="T30" s="2"/>
    </row>
    <row r="31" spans="1:20" ht="18" customHeight="1" thickBot="1" x14ac:dyDescent="0.2">
      <c r="A31" s="422"/>
      <c r="B31" s="154"/>
      <c r="C31" s="169"/>
      <c r="D31" s="184"/>
      <c r="E31" s="141"/>
      <c r="F31" s="169"/>
      <c r="G31" s="184"/>
      <c r="H31" s="141"/>
      <c r="I31" s="169"/>
      <c r="J31" s="184"/>
      <c r="K31" s="97"/>
      <c r="L31" s="169"/>
      <c r="M31" s="195"/>
      <c r="N31" s="6"/>
      <c r="O31" s="41"/>
      <c r="P31" s="107"/>
      <c r="Q31" s="97"/>
      <c r="R31" s="169"/>
      <c r="S31" s="183"/>
      <c r="T31" s="2"/>
    </row>
    <row r="32" spans="1:20" s="156" customFormat="1" ht="18" customHeight="1" thickTop="1" x14ac:dyDescent="0.15">
      <c r="A32" s="286">
        <f>SUM(C32+F32+I32+L32+O32+R32)</f>
        <v>7850</v>
      </c>
      <c r="B32" s="287" t="s">
        <v>95</v>
      </c>
      <c r="C32" s="288">
        <f>SUM(C23:C31)</f>
        <v>6750</v>
      </c>
      <c r="D32" s="289">
        <f>SUM(D23:D31)</f>
        <v>0</v>
      </c>
      <c r="E32" s="290" t="s">
        <v>95</v>
      </c>
      <c r="F32" s="288">
        <f>SUM(F23:F31)</f>
        <v>400</v>
      </c>
      <c r="G32" s="291">
        <f>SUM(G23:G31)</f>
        <v>0</v>
      </c>
      <c r="H32" s="287" t="s">
        <v>95</v>
      </c>
      <c r="I32" s="288">
        <f>SUM(I23:I31)</f>
        <v>600</v>
      </c>
      <c r="J32" s="289">
        <f>SUM(J23:J31)</f>
        <v>0</v>
      </c>
      <c r="K32" s="292"/>
      <c r="L32" s="288"/>
      <c r="M32" s="291"/>
      <c r="N32" s="293"/>
      <c r="O32" s="288"/>
      <c r="P32" s="289"/>
      <c r="Q32" s="292"/>
      <c r="R32" s="288">
        <f>SUM(R23:R31)</f>
        <v>100</v>
      </c>
      <c r="S32" s="289">
        <f>SUM(S23:S31)</f>
        <v>0</v>
      </c>
      <c r="T32" s="157"/>
    </row>
    <row r="33" spans="1:20" ht="18" customHeight="1" x14ac:dyDescent="0.15">
      <c r="A33" s="423" t="s">
        <v>411</v>
      </c>
      <c r="B33" s="141" t="s">
        <v>132</v>
      </c>
      <c r="C33" s="169">
        <v>1200</v>
      </c>
      <c r="D33" s="168"/>
      <c r="E33" s="141" t="s">
        <v>466</v>
      </c>
      <c r="F33" s="169">
        <v>500</v>
      </c>
      <c r="G33" s="168"/>
      <c r="H33" s="141" t="s">
        <v>388</v>
      </c>
      <c r="I33" s="169">
        <v>700</v>
      </c>
      <c r="J33" s="168"/>
      <c r="K33" s="97"/>
      <c r="L33" s="169"/>
      <c r="M33" s="195"/>
      <c r="N33" s="6"/>
      <c r="O33" s="41"/>
      <c r="P33" s="107"/>
      <c r="Q33" s="97"/>
      <c r="R33" s="169"/>
      <c r="S33" s="195"/>
      <c r="T33" s="2"/>
    </row>
    <row r="34" spans="1:20" ht="18" customHeight="1" x14ac:dyDescent="0.15">
      <c r="A34" s="423"/>
      <c r="B34" s="141" t="s">
        <v>134</v>
      </c>
      <c r="C34" s="169">
        <v>850</v>
      </c>
      <c r="D34" s="168"/>
      <c r="E34" s="141"/>
      <c r="F34" s="169"/>
      <c r="G34" s="184"/>
      <c r="H34" s="141"/>
      <c r="I34" s="169"/>
      <c r="J34" s="184"/>
      <c r="K34" s="97"/>
      <c r="L34" s="169"/>
      <c r="M34" s="195"/>
      <c r="N34" s="6"/>
      <c r="O34" s="41"/>
      <c r="P34" s="107"/>
      <c r="Q34" s="283" t="s">
        <v>522</v>
      </c>
      <c r="R34" s="169">
        <v>100</v>
      </c>
      <c r="S34" s="186"/>
      <c r="T34" s="2"/>
    </row>
    <row r="35" spans="1:20" ht="18" customHeight="1" x14ac:dyDescent="0.15">
      <c r="A35" s="423"/>
      <c r="B35" s="141" t="s">
        <v>133</v>
      </c>
      <c r="C35" s="169">
        <v>1900</v>
      </c>
      <c r="D35" s="168"/>
      <c r="E35" s="141"/>
      <c r="F35" s="169"/>
      <c r="G35" s="184"/>
      <c r="H35" s="141"/>
      <c r="I35" s="169"/>
      <c r="J35" s="184"/>
      <c r="K35" s="97"/>
      <c r="L35" s="169"/>
      <c r="M35" s="195"/>
      <c r="N35" s="6"/>
      <c r="O35" s="41"/>
      <c r="P35" s="107"/>
      <c r="Q35" s="326" t="s">
        <v>582</v>
      </c>
      <c r="R35" s="169">
        <v>100</v>
      </c>
      <c r="S35" s="186"/>
      <c r="T35" s="2"/>
    </row>
    <row r="36" spans="1:20" ht="18" customHeight="1" x14ac:dyDescent="0.15">
      <c r="A36" s="423"/>
      <c r="B36" s="141" t="s">
        <v>135</v>
      </c>
      <c r="C36" s="169">
        <v>950</v>
      </c>
      <c r="D36" s="168"/>
      <c r="E36" s="141" t="s">
        <v>467</v>
      </c>
      <c r="F36" s="169">
        <v>650</v>
      </c>
      <c r="G36" s="168"/>
      <c r="H36" s="141"/>
      <c r="I36" s="169"/>
      <c r="J36" s="184"/>
      <c r="K36" s="97"/>
      <c r="L36" s="169"/>
      <c r="M36" s="195"/>
      <c r="N36" s="6"/>
      <c r="O36" s="41"/>
      <c r="P36" s="107"/>
      <c r="Q36" s="97"/>
      <c r="R36" s="169"/>
      <c r="S36" s="195"/>
      <c r="T36" s="2"/>
    </row>
    <row r="37" spans="1:20" ht="18" customHeight="1" x14ac:dyDescent="0.15">
      <c r="A37" s="423"/>
      <c r="B37" s="141" t="s">
        <v>136</v>
      </c>
      <c r="C37" s="169">
        <v>1850</v>
      </c>
      <c r="D37" s="168"/>
      <c r="E37" s="141"/>
      <c r="F37" s="169"/>
      <c r="G37" s="184"/>
      <c r="H37" s="141"/>
      <c r="I37" s="169"/>
      <c r="J37" s="184"/>
      <c r="K37" s="97"/>
      <c r="L37" s="169"/>
      <c r="M37" s="195"/>
      <c r="N37" s="6"/>
      <c r="O37" s="41"/>
      <c r="P37" s="107"/>
      <c r="Q37" s="97"/>
      <c r="R37" s="169"/>
      <c r="S37" s="195"/>
      <c r="T37" s="2"/>
    </row>
    <row r="38" spans="1:20" ht="18" customHeight="1" x14ac:dyDescent="0.15">
      <c r="A38" s="423"/>
      <c r="B38" s="141" t="s">
        <v>421</v>
      </c>
      <c r="C38" s="169">
        <v>2200</v>
      </c>
      <c r="D38" s="168"/>
      <c r="E38" s="141"/>
      <c r="F38" s="169"/>
      <c r="G38" s="184"/>
      <c r="H38" s="141"/>
      <c r="I38" s="169"/>
      <c r="J38" s="184"/>
      <c r="K38" s="97"/>
      <c r="L38" s="169"/>
      <c r="M38" s="195"/>
      <c r="N38" s="6"/>
      <c r="O38" s="41"/>
      <c r="P38" s="107"/>
      <c r="Q38" s="97"/>
      <c r="R38" s="169"/>
      <c r="S38" s="195"/>
      <c r="T38" s="2"/>
    </row>
    <row r="39" spans="1:20" ht="18" customHeight="1" x14ac:dyDescent="0.15">
      <c r="A39" s="421" t="s">
        <v>535</v>
      </c>
      <c r="B39" s="141"/>
      <c r="C39" s="169"/>
      <c r="D39" s="184"/>
      <c r="E39" s="141"/>
      <c r="F39" s="169"/>
      <c r="G39" s="184"/>
      <c r="H39" s="141"/>
      <c r="I39" s="169"/>
      <c r="J39" s="184"/>
      <c r="K39" s="97"/>
      <c r="L39" s="169"/>
      <c r="M39" s="195"/>
      <c r="N39" s="6"/>
      <c r="O39" s="41"/>
      <c r="P39" s="107"/>
      <c r="Q39" s="97"/>
      <c r="R39" s="169"/>
      <c r="S39" s="195"/>
      <c r="T39" s="2"/>
    </row>
    <row r="40" spans="1:20" ht="18" customHeight="1" x14ac:dyDescent="0.15">
      <c r="A40" s="421"/>
      <c r="B40" s="141"/>
      <c r="C40" s="169"/>
      <c r="D40" s="184"/>
      <c r="E40" s="141"/>
      <c r="F40" s="169"/>
      <c r="G40" s="184"/>
      <c r="H40" s="141"/>
      <c r="I40" s="169"/>
      <c r="J40" s="184"/>
      <c r="K40" s="97"/>
      <c r="L40" s="169"/>
      <c r="M40" s="195"/>
      <c r="N40" s="6"/>
      <c r="O40" s="41"/>
      <c r="P40" s="107"/>
      <c r="Q40" s="97"/>
      <c r="R40" s="169"/>
      <c r="S40" s="195"/>
      <c r="T40" s="2"/>
    </row>
    <row r="41" spans="1:20" ht="18" customHeight="1" thickBot="1" x14ac:dyDescent="0.2">
      <c r="A41" s="422"/>
      <c r="B41" s="141"/>
      <c r="C41" s="169"/>
      <c r="D41" s="184"/>
      <c r="E41" s="141"/>
      <c r="F41" s="169"/>
      <c r="G41" s="184"/>
      <c r="H41" s="141"/>
      <c r="I41" s="169"/>
      <c r="J41" s="184"/>
      <c r="K41" s="97"/>
      <c r="L41" s="169"/>
      <c r="M41" s="195"/>
      <c r="N41" s="6"/>
      <c r="O41" s="41"/>
      <c r="P41" s="107"/>
      <c r="Q41" s="97"/>
      <c r="R41" s="169"/>
      <c r="S41" s="195"/>
      <c r="T41" s="2"/>
    </row>
    <row r="42" spans="1:20" s="156" customFormat="1" ht="18" customHeight="1" thickTop="1" x14ac:dyDescent="0.15">
      <c r="A42" s="286">
        <f>SUM(C42+F42+I42+L42+O42+R42)</f>
        <v>11000</v>
      </c>
      <c r="B42" s="287" t="s">
        <v>95</v>
      </c>
      <c r="C42" s="288">
        <f>SUM(C33:C41)</f>
        <v>8950</v>
      </c>
      <c r="D42" s="289">
        <f>SUM(D33:D41)</f>
        <v>0</v>
      </c>
      <c r="E42" s="290" t="s">
        <v>95</v>
      </c>
      <c r="F42" s="288">
        <f>SUM(F33:F41)</f>
        <v>1150</v>
      </c>
      <c r="G42" s="291">
        <f>SUM(G33:G41)</f>
        <v>0</v>
      </c>
      <c r="H42" s="287" t="s">
        <v>95</v>
      </c>
      <c r="I42" s="288">
        <f>SUM(I33:I41)</f>
        <v>700</v>
      </c>
      <c r="J42" s="289">
        <f>SUM(J33:J41)</f>
        <v>0</v>
      </c>
      <c r="K42" s="292"/>
      <c r="L42" s="288"/>
      <c r="M42" s="291"/>
      <c r="N42" s="293"/>
      <c r="O42" s="288"/>
      <c r="P42" s="289"/>
      <c r="Q42" s="287" t="s">
        <v>95</v>
      </c>
      <c r="R42" s="288">
        <f>SUM(R33:R41)</f>
        <v>200</v>
      </c>
      <c r="S42" s="289">
        <f>SUM(S33:S41)</f>
        <v>0</v>
      </c>
      <c r="T42" s="157"/>
    </row>
    <row r="43" spans="1:20" ht="18" customHeight="1" x14ac:dyDescent="0.15">
      <c r="A43" s="21"/>
      <c r="B43" s="109"/>
      <c r="C43" s="167"/>
      <c r="D43" s="184"/>
      <c r="E43" s="104"/>
      <c r="F43" s="188"/>
      <c r="G43" s="189"/>
      <c r="H43" s="94"/>
      <c r="I43" s="179"/>
      <c r="J43" s="193"/>
      <c r="K43" s="96"/>
      <c r="L43" s="167"/>
      <c r="M43" s="196"/>
      <c r="N43" s="3"/>
      <c r="O43" s="87"/>
      <c r="P43" s="110"/>
      <c r="Q43" s="96"/>
      <c r="R43" s="167"/>
      <c r="S43" s="196"/>
      <c r="T43" s="2"/>
    </row>
    <row r="44" spans="1:20" ht="18" customHeight="1" thickBot="1" x14ac:dyDescent="0.2">
      <c r="A44" s="102"/>
      <c r="B44" s="98"/>
      <c r="C44" s="170"/>
      <c r="D44" s="182"/>
      <c r="E44" s="105"/>
      <c r="F44" s="191"/>
      <c r="G44" s="192"/>
      <c r="H44" s="99"/>
      <c r="I44" s="181"/>
      <c r="J44" s="194"/>
      <c r="K44" s="101"/>
      <c r="L44" s="170"/>
      <c r="M44" s="197"/>
      <c r="N44" s="103"/>
      <c r="O44" s="100"/>
      <c r="P44" s="108"/>
      <c r="Q44" s="101"/>
      <c r="R44" s="170"/>
      <c r="S44" s="197"/>
      <c r="T44" s="2"/>
    </row>
    <row r="45" spans="1:20" s="153" customFormat="1" ht="18" customHeight="1" thickTop="1" x14ac:dyDescent="0.15">
      <c r="A45" s="294">
        <f>SUM(C45+F45+I45+L45+O45+R45)</f>
        <v>56850</v>
      </c>
      <c r="B45" s="295" t="s">
        <v>95</v>
      </c>
      <c r="C45" s="296">
        <f>SUM(C42,C32,C22)</f>
        <v>42900</v>
      </c>
      <c r="D45" s="297">
        <f>SUM(D42,D32,D22)</f>
        <v>0</v>
      </c>
      <c r="E45" s="298" t="s">
        <v>95</v>
      </c>
      <c r="F45" s="296">
        <f>SUM(F42,F32,F22)</f>
        <v>5850</v>
      </c>
      <c r="G45" s="299">
        <f>SUM(G42,G32,G22)</f>
        <v>0</v>
      </c>
      <c r="H45" s="295" t="s">
        <v>95</v>
      </c>
      <c r="I45" s="296">
        <f>SUM(I42,I32,I22)</f>
        <v>6350</v>
      </c>
      <c r="J45" s="297">
        <f>SUM(J42,J32,J22)</f>
        <v>0</v>
      </c>
      <c r="K45" s="298" t="s">
        <v>95</v>
      </c>
      <c r="L45" s="296">
        <f>SUM(L42,L32,L22)</f>
        <v>0</v>
      </c>
      <c r="M45" s="299">
        <f>SUM(M42,M32,M22)</f>
        <v>0</v>
      </c>
      <c r="N45" s="301"/>
      <c r="O45" s="296"/>
      <c r="P45" s="297"/>
      <c r="Q45" s="298" t="s">
        <v>95</v>
      </c>
      <c r="R45" s="296">
        <f>SUM(R42,R32,R22)</f>
        <v>1750</v>
      </c>
      <c r="S45" s="299">
        <f>SUM(S22,S32,S42)</f>
        <v>0</v>
      </c>
      <c r="T45" s="152"/>
    </row>
    <row r="46" spans="1:20" ht="18.75" customHeight="1" x14ac:dyDescent="0.15">
      <c r="A46" s="2"/>
      <c r="B46" s="2"/>
      <c r="C46" s="2"/>
      <c r="D46" s="2"/>
      <c r="E46" s="106"/>
      <c r="F46" s="2"/>
      <c r="G46" s="2"/>
      <c r="H46" s="106"/>
      <c r="I46" s="2"/>
      <c r="J46" s="2"/>
      <c r="K46" s="106"/>
      <c r="L46" s="2"/>
      <c r="M46" s="2"/>
      <c r="N46" s="2"/>
      <c r="O46" s="2"/>
      <c r="P46" s="2"/>
      <c r="Q46" s="106"/>
      <c r="R46" s="2"/>
      <c r="S46" s="328" t="str">
        <f>市郡別!T42</f>
        <v>2023年7月現在</v>
      </c>
      <c r="T46" s="2"/>
    </row>
    <row r="47" spans="1:20" ht="18.75" customHeight="1" x14ac:dyDescent="0.15">
      <c r="A47" s="2"/>
      <c r="B47" s="2"/>
      <c r="C47" s="2"/>
      <c r="D47" s="264">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NugJA6e3UI55hFSce8lmy+jp+KbfMr5V+u8OjzGtci1TFfMr4RLS25ulcJ/Yx7sRsgUXTdpY/H/+x/kS7h1ddA==" saltValue="RYkND+lNGnYUF2VsY/tBqw==" spinCount="100000" sheet="1" selectLockedCells="1"/>
  <mergeCells count="22">
    <mergeCell ref="P2:S2"/>
    <mergeCell ref="P1:S1"/>
    <mergeCell ref="E2:G2"/>
    <mergeCell ref="K1:O1"/>
    <mergeCell ref="K2:O2"/>
    <mergeCell ref="E1:I1"/>
    <mergeCell ref="H2:I2"/>
    <mergeCell ref="A29:A31"/>
    <mergeCell ref="A39:A41"/>
    <mergeCell ref="A33:A38"/>
    <mergeCell ref="Q4:S4"/>
    <mergeCell ref="B4:D4"/>
    <mergeCell ref="K4:M4"/>
    <mergeCell ref="H4:J4"/>
    <mergeCell ref="N4:P4"/>
    <mergeCell ref="E4:G4"/>
    <mergeCell ref="A1:D1"/>
    <mergeCell ref="A2:D2"/>
    <mergeCell ref="A4:A5"/>
    <mergeCell ref="A23:A28"/>
    <mergeCell ref="A18:A21"/>
    <mergeCell ref="A7:A17"/>
  </mergeCells>
  <phoneticPr fontId="3"/>
  <dataValidations count="2">
    <dataValidation type="decimal" operator="lessThanOrEqual" allowBlank="1" showInputMessage="1" showErrorMessage="1" error="部数を超えています" sqref="M7:M17 P7:P16 G7:G8 M22 G20 S7:S32 G42 J42 G11 G13 G36 J32:J33 G29 G27 S34:S35 J7:J18 G22:G23 J22:J23 G32:G33 S42 S45 D7:D44 J2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C35" sqref="C35"/>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11"/>
  </cols>
  <sheetData>
    <row r="1" spans="1:256" s="1" customFormat="1" ht="22.5" customHeight="1" x14ac:dyDescent="0.15">
      <c r="A1" s="408" t="s">
        <v>42</v>
      </c>
      <c r="B1" s="408"/>
      <c r="C1" s="408"/>
      <c r="D1" s="409"/>
      <c r="E1" s="414" t="s">
        <v>384</v>
      </c>
      <c r="F1" s="408"/>
      <c r="G1" s="408"/>
      <c r="H1" s="408"/>
      <c r="I1" s="409"/>
      <c r="J1" s="139" t="s">
        <v>399</v>
      </c>
      <c r="K1" s="395" t="s">
        <v>43</v>
      </c>
      <c r="L1" s="396"/>
      <c r="M1" s="396"/>
      <c r="N1" s="396"/>
      <c r="O1" s="412"/>
      <c r="P1" s="395" t="s">
        <v>400</v>
      </c>
      <c r="Q1" s="396"/>
      <c r="R1" s="396"/>
      <c r="S1" s="396"/>
      <c r="T1" s="2"/>
    </row>
    <row r="2" spans="1:256" s="1" customFormat="1"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03" t="s">
        <v>44</v>
      </c>
      <c r="B4" s="405" t="s">
        <v>53</v>
      </c>
      <c r="C4" s="406"/>
      <c r="D4" s="407"/>
      <c r="E4" s="405" t="s">
        <v>45</v>
      </c>
      <c r="F4" s="406"/>
      <c r="G4" s="407"/>
      <c r="H4" s="405" t="s">
        <v>46</v>
      </c>
      <c r="I4" s="406"/>
      <c r="J4" s="407"/>
      <c r="K4" s="405" t="s">
        <v>47</v>
      </c>
      <c r="L4" s="406"/>
      <c r="M4" s="407"/>
      <c r="N4" s="405" t="s">
        <v>414</v>
      </c>
      <c r="O4" s="406"/>
      <c r="P4" s="407"/>
      <c r="Q4" s="405" t="s">
        <v>49</v>
      </c>
      <c r="R4" s="406"/>
      <c r="S4" s="406"/>
      <c r="T4" s="2"/>
    </row>
    <row r="5" spans="1:256" s="1" customFormat="1" ht="21.95" customHeight="1" x14ac:dyDescent="0.15">
      <c r="A5" s="404"/>
      <c r="B5" s="135" t="s">
        <v>50</v>
      </c>
      <c r="C5" s="136" t="s">
        <v>51</v>
      </c>
      <c r="D5" s="137" t="s">
        <v>52</v>
      </c>
      <c r="E5" s="135" t="s">
        <v>50</v>
      </c>
      <c r="F5" s="136" t="s">
        <v>51</v>
      </c>
      <c r="G5" s="137" t="s">
        <v>52</v>
      </c>
      <c r="H5" s="135" t="s">
        <v>50</v>
      </c>
      <c r="I5" s="136" t="s">
        <v>51</v>
      </c>
      <c r="J5" s="137" t="s">
        <v>52</v>
      </c>
      <c r="K5" s="135" t="s">
        <v>50</v>
      </c>
      <c r="L5" s="136" t="s">
        <v>51</v>
      </c>
      <c r="M5" s="137" t="s">
        <v>52</v>
      </c>
      <c r="N5" s="135" t="s">
        <v>50</v>
      </c>
      <c r="O5" s="136" t="s">
        <v>51</v>
      </c>
      <c r="P5" s="137" t="s">
        <v>52</v>
      </c>
      <c r="Q5" s="135" t="s">
        <v>50</v>
      </c>
      <c r="R5" s="136" t="s">
        <v>51</v>
      </c>
      <c r="S5" s="138"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32" t="s">
        <v>500</v>
      </c>
      <c r="B7" s="141" t="s">
        <v>430</v>
      </c>
      <c r="C7" s="169">
        <v>2200</v>
      </c>
      <c r="D7" s="168"/>
      <c r="E7" s="141" t="s">
        <v>468</v>
      </c>
      <c r="F7" s="169">
        <v>1150</v>
      </c>
      <c r="G7" s="168"/>
      <c r="H7" s="141" t="s">
        <v>612</v>
      </c>
      <c r="I7" s="169">
        <v>2100</v>
      </c>
      <c r="J7" s="168"/>
      <c r="K7" s="85"/>
      <c r="L7" s="167"/>
      <c r="M7" s="225"/>
      <c r="N7" s="3"/>
      <c r="O7" s="15"/>
      <c r="P7" s="43"/>
      <c r="Q7" s="154" t="s">
        <v>613</v>
      </c>
      <c r="R7" s="169">
        <v>250</v>
      </c>
      <c r="S7" s="260"/>
      <c r="T7" s="2"/>
    </row>
    <row r="8" spans="1:256" ht="18" customHeight="1" x14ac:dyDescent="0.15">
      <c r="A8" s="432"/>
      <c r="B8" s="141" t="s">
        <v>137</v>
      </c>
      <c r="C8" s="169">
        <v>2050</v>
      </c>
      <c r="D8" s="168"/>
      <c r="E8" s="141"/>
      <c r="F8" s="169"/>
      <c r="G8" s="184"/>
      <c r="H8" s="95"/>
      <c r="I8" s="180"/>
      <c r="J8" s="201"/>
      <c r="K8" s="86"/>
      <c r="L8" s="169"/>
      <c r="M8" s="217"/>
      <c r="N8" s="6"/>
      <c r="O8" s="12"/>
      <c r="P8" s="32"/>
      <c r="Q8" s="86"/>
      <c r="R8" s="169"/>
      <c r="S8" s="217"/>
      <c r="T8" s="2"/>
    </row>
    <row r="9" spans="1:256" ht="18" customHeight="1" x14ac:dyDescent="0.15">
      <c r="A9" s="432"/>
      <c r="B9" s="141"/>
      <c r="C9" s="252"/>
      <c r="D9" s="184"/>
      <c r="E9" s="141"/>
      <c r="F9" s="169"/>
      <c r="G9" s="184"/>
      <c r="H9" s="95" t="s">
        <v>138</v>
      </c>
      <c r="I9" s="180"/>
      <c r="J9" s="201"/>
      <c r="K9" s="86"/>
      <c r="L9" s="169"/>
      <c r="M9" s="217"/>
      <c r="N9" s="6"/>
      <c r="O9" s="12"/>
      <c r="P9" s="32"/>
      <c r="Q9" s="141"/>
      <c r="R9" s="252"/>
      <c r="S9" s="198"/>
      <c r="T9" s="2"/>
    </row>
    <row r="10" spans="1:256" ht="18" customHeight="1" x14ac:dyDescent="0.15">
      <c r="A10" s="432"/>
      <c r="B10" s="141" t="s">
        <v>577</v>
      </c>
      <c r="C10" s="169">
        <v>3250</v>
      </c>
      <c r="D10" s="168"/>
      <c r="E10" s="141" t="s">
        <v>469</v>
      </c>
      <c r="F10" s="169">
        <v>1000</v>
      </c>
      <c r="G10" s="168"/>
      <c r="H10" s="141" t="s">
        <v>615</v>
      </c>
      <c r="I10" s="169">
        <v>2700</v>
      </c>
      <c r="J10" s="168"/>
      <c r="K10" s="141"/>
      <c r="L10" s="252"/>
      <c r="M10" s="184"/>
      <c r="N10" s="6"/>
      <c r="O10" s="12"/>
      <c r="P10" s="32"/>
      <c r="Q10" s="154" t="s">
        <v>617</v>
      </c>
      <c r="R10" s="169">
        <v>200</v>
      </c>
      <c r="S10" s="186"/>
      <c r="T10" s="2"/>
    </row>
    <row r="11" spans="1:256" ht="18" customHeight="1" x14ac:dyDescent="0.15">
      <c r="A11" s="432"/>
      <c r="B11" s="234" t="s">
        <v>578</v>
      </c>
      <c r="C11" s="169">
        <v>500</v>
      </c>
      <c r="D11" s="168"/>
      <c r="E11" s="141"/>
      <c r="F11" s="169"/>
      <c r="G11" s="184"/>
      <c r="H11" s="95"/>
      <c r="I11" s="180"/>
      <c r="J11" s="201"/>
      <c r="K11" s="86"/>
      <c r="L11" s="169"/>
      <c r="M11" s="217"/>
      <c r="N11" s="6"/>
      <c r="O11" s="12"/>
      <c r="P11" s="32"/>
      <c r="Q11" s="154" t="s">
        <v>616</v>
      </c>
      <c r="R11" s="169">
        <v>50</v>
      </c>
      <c r="S11" s="186"/>
      <c r="T11" s="2"/>
    </row>
    <row r="12" spans="1:256" ht="18" customHeight="1" x14ac:dyDescent="0.15">
      <c r="A12" s="432"/>
      <c r="B12" s="141" t="s">
        <v>139</v>
      </c>
      <c r="C12" s="169">
        <v>2200</v>
      </c>
      <c r="D12" s="168"/>
      <c r="E12" s="141"/>
      <c r="F12" s="169"/>
      <c r="G12" s="184"/>
      <c r="H12" s="95"/>
      <c r="I12" s="180"/>
      <c r="J12" s="201"/>
      <c r="K12" s="86"/>
      <c r="L12" s="169"/>
      <c r="M12" s="217"/>
      <c r="N12" s="6"/>
      <c r="O12" s="12"/>
      <c r="P12" s="32"/>
      <c r="Q12" s="154" t="s">
        <v>575</v>
      </c>
      <c r="R12" s="169">
        <v>150</v>
      </c>
      <c r="S12" s="186"/>
      <c r="T12" s="2"/>
    </row>
    <row r="13" spans="1:256" ht="18" customHeight="1" x14ac:dyDescent="0.15">
      <c r="A13" s="421" t="s">
        <v>535</v>
      </c>
      <c r="B13" s="141" t="s">
        <v>140</v>
      </c>
      <c r="C13" s="169">
        <v>1200</v>
      </c>
      <c r="D13" s="168"/>
      <c r="E13" s="141"/>
      <c r="F13" s="169"/>
      <c r="G13" s="184"/>
      <c r="H13" s="95" t="s">
        <v>141</v>
      </c>
      <c r="I13" s="180"/>
      <c r="J13" s="201"/>
      <c r="K13" s="86"/>
      <c r="L13" s="169"/>
      <c r="M13" s="217"/>
      <c r="N13" s="6"/>
      <c r="O13" s="12"/>
      <c r="P13" s="32"/>
      <c r="Q13" s="141" t="s">
        <v>576</v>
      </c>
      <c r="R13" s="169">
        <v>50</v>
      </c>
      <c r="S13" s="186"/>
      <c r="T13" s="2"/>
    </row>
    <row r="14" spans="1:256" ht="18" customHeight="1" x14ac:dyDescent="0.15">
      <c r="A14" s="421"/>
      <c r="B14" s="141" t="s">
        <v>142</v>
      </c>
      <c r="C14" s="169">
        <v>1150</v>
      </c>
      <c r="D14" s="168"/>
      <c r="E14" s="141"/>
      <c r="F14" s="169"/>
      <c r="G14" s="184"/>
      <c r="H14" s="95"/>
      <c r="I14" s="180"/>
      <c r="J14" s="201"/>
      <c r="K14" s="86"/>
      <c r="L14" s="169"/>
      <c r="M14" s="217"/>
      <c r="N14" s="6"/>
      <c r="O14" s="12"/>
      <c r="P14" s="32"/>
      <c r="Q14" s="86"/>
      <c r="R14" s="169"/>
      <c r="S14" s="217"/>
      <c r="T14" s="2"/>
    </row>
    <row r="15" spans="1:256" ht="18" customHeight="1" thickBot="1" x14ac:dyDescent="0.2">
      <c r="A15" s="422"/>
      <c r="B15" s="141" t="s">
        <v>247</v>
      </c>
      <c r="C15" s="169">
        <v>3700</v>
      </c>
      <c r="D15" s="168"/>
      <c r="E15" s="141"/>
      <c r="F15" s="169"/>
      <c r="G15" s="184"/>
      <c r="H15" s="95"/>
      <c r="I15" s="180"/>
      <c r="J15" s="201"/>
      <c r="K15" s="86"/>
      <c r="L15" s="169"/>
      <c r="M15" s="217"/>
      <c r="N15" s="6"/>
      <c r="O15" s="12"/>
      <c r="P15" s="32"/>
      <c r="Q15" s="86"/>
      <c r="R15" s="169"/>
      <c r="S15" s="217"/>
      <c r="T15" s="2"/>
    </row>
    <row r="16" spans="1:256" ht="18" customHeight="1" thickTop="1" x14ac:dyDescent="0.15">
      <c r="A16" s="286">
        <f>SUM(C16+F16+I16+L16+O16+R16)</f>
        <v>23900</v>
      </c>
      <c r="B16" s="287" t="s">
        <v>95</v>
      </c>
      <c r="C16" s="288">
        <f>SUM(C7:C15)</f>
        <v>16250</v>
      </c>
      <c r="D16" s="289">
        <f>SUM(D7:D15)</f>
        <v>0</v>
      </c>
      <c r="E16" s="290" t="s">
        <v>95</v>
      </c>
      <c r="F16" s="288">
        <f>SUM(F7:F15)</f>
        <v>2150</v>
      </c>
      <c r="G16" s="291">
        <f>SUM(G7:G15)</f>
        <v>0</v>
      </c>
      <c r="H16" s="287" t="s">
        <v>95</v>
      </c>
      <c r="I16" s="288">
        <f>SUM(I7:I15)</f>
        <v>4800</v>
      </c>
      <c r="J16" s="289">
        <f>SUM(J7:J15)</f>
        <v>0</v>
      </c>
      <c r="K16" s="292" t="s">
        <v>95</v>
      </c>
      <c r="L16" s="288">
        <f>SUM(L7:L15)</f>
        <v>0</v>
      </c>
      <c r="M16" s="291">
        <f>SUM(M7:M15)</f>
        <v>0</v>
      </c>
      <c r="N16" s="293"/>
      <c r="O16" s="288"/>
      <c r="P16" s="289"/>
      <c r="Q16" s="292" t="s">
        <v>95</v>
      </c>
      <c r="R16" s="288">
        <f>SUM(R7:R15)</f>
        <v>700</v>
      </c>
      <c r="S16" s="291">
        <f>SUM(S7:S15)</f>
        <v>0</v>
      </c>
      <c r="T16" s="2"/>
      <c r="U16" s="113"/>
      <c r="V16" s="114"/>
      <c r="W16" s="115"/>
      <c r="X16" s="113"/>
      <c r="Y16" s="114"/>
      <c r="Z16" s="115"/>
      <c r="AA16" s="113"/>
      <c r="AB16" s="114"/>
      <c r="AC16" s="115"/>
      <c r="AD16" s="116"/>
      <c r="AE16" s="114"/>
      <c r="AF16" s="115"/>
      <c r="AG16" s="117"/>
      <c r="AH16" s="114"/>
      <c r="AI16" s="115"/>
      <c r="AJ16" s="116"/>
      <c r="AK16" s="114"/>
      <c r="AL16" s="115"/>
      <c r="AM16" s="118"/>
      <c r="AN16" s="113"/>
      <c r="AO16" s="114"/>
      <c r="AP16" s="115"/>
      <c r="AQ16" s="113"/>
      <c r="AR16" s="114"/>
      <c r="AS16" s="115"/>
      <c r="AT16" s="113"/>
      <c r="AU16" s="114"/>
      <c r="AV16" s="115"/>
      <c r="AW16" s="116"/>
      <c r="AX16" s="114"/>
      <c r="AY16" s="115"/>
      <c r="AZ16" s="117"/>
      <c r="BA16" s="114"/>
      <c r="BB16" s="115"/>
      <c r="BC16" s="116"/>
      <c r="BD16" s="114"/>
      <c r="BE16" s="115"/>
      <c r="BF16" s="118"/>
      <c r="BG16" s="113"/>
      <c r="BH16" s="114"/>
      <c r="BI16" s="115"/>
      <c r="BJ16" s="113"/>
      <c r="BK16" s="114"/>
      <c r="BL16" s="115"/>
      <c r="BM16" s="113"/>
      <c r="BN16" s="114"/>
      <c r="BO16" s="115"/>
      <c r="BP16" s="116"/>
      <c r="BQ16" s="114"/>
      <c r="BR16" s="115"/>
      <c r="BS16" s="117"/>
      <c r="BT16" s="114"/>
      <c r="BU16" s="115"/>
      <c r="BV16" s="116"/>
      <c r="BW16" s="114"/>
      <c r="BX16" s="115"/>
      <c r="BY16" s="118"/>
      <c r="BZ16" s="113"/>
      <c r="CA16" s="114"/>
      <c r="CB16" s="115"/>
      <c r="CC16" s="113"/>
      <c r="CD16" s="114"/>
      <c r="CE16" s="115"/>
      <c r="CF16" s="113"/>
      <c r="CG16" s="114"/>
      <c r="CH16" s="115"/>
      <c r="CI16" s="116"/>
      <c r="CJ16" s="114"/>
      <c r="CK16" s="115"/>
      <c r="CL16" s="117"/>
      <c r="CM16" s="114"/>
      <c r="CN16" s="115"/>
      <c r="CO16" s="116"/>
      <c r="CP16" s="114"/>
      <c r="CQ16" s="115"/>
      <c r="CR16" s="118"/>
      <c r="CS16" s="113"/>
      <c r="CT16" s="114"/>
      <c r="CU16" s="115"/>
      <c r="CV16" s="113"/>
      <c r="CW16" s="114"/>
      <c r="CX16" s="115"/>
      <c r="CY16" s="113"/>
      <c r="CZ16" s="114"/>
      <c r="DA16" s="115"/>
      <c r="DB16" s="116"/>
      <c r="DC16" s="114"/>
      <c r="DD16" s="115"/>
      <c r="DE16" s="117"/>
      <c r="DF16" s="114"/>
      <c r="DG16" s="115"/>
      <c r="DH16" s="116"/>
      <c r="DI16" s="114"/>
      <c r="DJ16" s="115"/>
      <c r="DK16" s="118"/>
      <c r="DL16" s="113"/>
      <c r="DM16" s="114"/>
      <c r="DN16" s="115"/>
      <c r="DO16" s="113"/>
      <c r="DP16" s="114"/>
      <c r="DQ16" s="115"/>
      <c r="DR16" s="113"/>
      <c r="DS16" s="114"/>
      <c r="DT16" s="115"/>
      <c r="DU16" s="116"/>
      <c r="DV16" s="114"/>
      <c r="DW16" s="115"/>
      <c r="DX16" s="117"/>
      <c r="DY16" s="114"/>
      <c r="DZ16" s="115"/>
      <c r="EA16" s="116"/>
      <c r="EB16" s="114"/>
      <c r="EC16" s="115"/>
      <c r="ED16" s="118"/>
      <c r="EE16" s="113"/>
      <c r="EF16" s="114"/>
      <c r="EG16" s="115"/>
      <c r="EH16" s="113"/>
      <c r="EI16" s="114"/>
      <c r="EJ16" s="115"/>
      <c r="EK16" s="113"/>
      <c r="EL16" s="114"/>
      <c r="EM16" s="115"/>
      <c r="EN16" s="116"/>
      <c r="EO16" s="114"/>
      <c r="EP16" s="115"/>
      <c r="EQ16" s="117"/>
      <c r="ER16" s="114"/>
      <c r="ES16" s="115"/>
      <c r="ET16" s="116"/>
      <c r="EU16" s="114"/>
      <c r="EV16" s="115"/>
      <c r="EW16" s="118"/>
      <c r="EX16" s="113"/>
      <c r="EY16" s="114"/>
      <c r="EZ16" s="115"/>
      <c r="FA16" s="113"/>
      <c r="FB16" s="114"/>
      <c r="FC16" s="115"/>
      <c r="FD16" s="113"/>
      <c r="FE16" s="114"/>
      <c r="FF16" s="115"/>
      <c r="FG16" s="116"/>
      <c r="FH16" s="114"/>
      <c r="FI16" s="115"/>
      <c r="FJ16" s="117"/>
      <c r="FK16" s="114"/>
      <c r="FL16" s="115"/>
      <c r="FM16" s="116"/>
      <c r="FN16" s="114"/>
      <c r="FO16" s="115"/>
      <c r="FP16" s="118"/>
      <c r="FQ16" s="113"/>
      <c r="FR16" s="114"/>
      <c r="FS16" s="115"/>
      <c r="FT16" s="113"/>
      <c r="FU16" s="114"/>
      <c r="FV16" s="115"/>
      <c r="FW16" s="113"/>
      <c r="FX16" s="114"/>
      <c r="FY16" s="115"/>
      <c r="FZ16" s="116"/>
      <c r="GA16" s="114"/>
      <c r="GB16" s="115"/>
      <c r="GC16" s="117"/>
      <c r="GD16" s="114"/>
      <c r="GE16" s="115"/>
      <c r="GF16" s="116"/>
      <c r="GG16" s="114"/>
      <c r="GH16" s="115"/>
      <c r="GI16" s="118"/>
      <c r="GJ16" s="113"/>
      <c r="GK16" s="114"/>
      <c r="GL16" s="115"/>
      <c r="GM16" s="113"/>
      <c r="GN16" s="114"/>
      <c r="GO16" s="115"/>
      <c r="GP16" s="113"/>
      <c r="GQ16" s="114"/>
      <c r="GR16" s="115"/>
      <c r="GS16" s="116"/>
      <c r="GT16" s="114"/>
      <c r="GU16" s="115"/>
      <c r="GV16" s="117"/>
      <c r="GW16" s="114"/>
      <c r="GX16" s="115"/>
      <c r="GY16" s="116"/>
      <c r="GZ16" s="114"/>
      <c r="HA16" s="115"/>
      <c r="HB16" s="118"/>
      <c r="HC16" s="113"/>
      <c r="HD16" s="114"/>
      <c r="HE16" s="115"/>
      <c r="HF16" s="113"/>
      <c r="HG16" s="114"/>
      <c r="HH16" s="115"/>
      <c r="HI16" s="113"/>
      <c r="HJ16" s="114"/>
      <c r="HK16" s="115"/>
      <c r="HL16" s="116"/>
      <c r="HM16" s="114"/>
      <c r="HN16" s="115"/>
      <c r="HO16" s="117"/>
      <c r="HP16" s="114"/>
      <c r="HQ16" s="115"/>
      <c r="HR16" s="116"/>
      <c r="HS16" s="114"/>
      <c r="HT16" s="115"/>
      <c r="HU16" s="118"/>
      <c r="HV16" s="113"/>
      <c r="HW16" s="114"/>
      <c r="HX16" s="115"/>
      <c r="HY16" s="113"/>
      <c r="HZ16" s="114"/>
      <c r="IA16" s="115"/>
      <c r="IB16" s="113"/>
      <c r="IC16" s="114"/>
      <c r="ID16" s="115"/>
      <c r="IE16" s="116"/>
      <c r="IF16" s="114"/>
      <c r="IG16" s="115"/>
      <c r="IH16" s="117"/>
      <c r="II16" s="114"/>
      <c r="IJ16" s="115"/>
      <c r="IK16" s="116"/>
      <c r="IL16" s="114"/>
      <c r="IM16" s="115"/>
      <c r="IN16" s="118"/>
      <c r="IO16" s="113"/>
      <c r="IP16" s="114"/>
      <c r="IQ16" s="115"/>
      <c r="IR16" s="113"/>
      <c r="IS16" s="114"/>
      <c r="IT16" s="115"/>
      <c r="IU16" s="113"/>
      <c r="IV16" s="114"/>
    </row>
    <row r="17" spans="1:20" ht="27" customHeight="1" x14ac:dyDescent="0.15">
      <c r="A17" s="419" t="s">
        <v>412</v>
      </c>
      <c r="B17" s="141" t="s">
        <v>554</v>
      </c>
      <c r="C17" s="169">
        <v>1650</v>
      </c>
      <c r="D17" s="168"/>
      <c r="E17" s="141" t="s">
        <v>488</v>
      </c>
      <c r="F17" s="256" t="s">
        <v>601</v>
      </c>
      <c r="G17" s="184"/>
      <c r="H17" s="141" t="s">
        <v>444</v>
      </c>
      <c r="I17" s="169">
        <v>2400</v>
      </c>
      <c r="J17" s="168"/>
      <c r="K17" s="141"/>
      <c r="L17" s="169"/>
      <c r="M17" s="184"/>
      <c r="N17" s="6"/>
      <c r="O17" s="12"/>
      <c r="P17" s="9"/>
      <c r="Q17" s="141" t="s">
        <v>557</v>
      </c>
      <c r="R17" s="169">
        <v>200</v>
      </c>
      <c r="S17" s="227"/>
      <c r="T17" s="2"/>
    </row>
    <row r="18" spans="1:20" ht="18" customHeight="1" x14ac:dyDescent="0.15">
      <c r="A18" s="420"/>
      <c r="B18" s="91" t="s">
        <v>143</v>
      </c>
      <c r="C18" s="169"/>
      <c r="D18" s="201"/>
      <c r="E18" s="141" t="s">
        <v>144</v>
      </c>
      <c r="F18" s="256" t="s">
        <v>601</v>
      </c>
      <c r="G18" s="184"/>
      <c r="H18" s="95" t="s">
        <v>143</v>
      </c>
      <c r="I18" s="169"/>
      <c r="J18" s="184"/>
      <c r="K18" s="141"/>
      <c r="L18" s="252"/>
      <c r="M18" s="184"/>
      <c r="N18" s="6"/>
      <c r="O18" s="12"/>
      <c r="P18" s="9"/>
      <c r="Q18" s="154" t="s">
        <v>145</v>
      </c>
      <c r="R18" s="169">
        <v>50</v>
      </c>
      <c r="S18" s="186"/>
      <c r="T18" s="2"/>
    </row>
    <row r="19" spans="1:20" ht="18" customHeight="1" x14ac:dyDescent="0.15">
      <c r="A19" s="420"/>
      <c r="B19" s="141" t="s">
        <v>146</v>
      </c>
      <c r="C19" s="169">
        <v>800</v>
      </c>
      <c r="D19" s="168"/>
      <c r="E19" s="322" t="s">
        <v>566</v>
      </c>
      <c r="F19" s="169"/>
      <c r="G19" s="184"/>
      <c r="H19" s="95"/>
      <c r="I19" s="180"/>
      <c r="J19" s="201"/>
      <c r="K19" s="141"/>
      <c r="L19" s="169"/>
      <c r="M19" s="184"/>
      <c r="N19" s="6"/>
      <c r="O19" s="12"/>
      <c r="P19" s="9"/>
      <c r="Q19" s="141" t="s">
        <v>147</v>
      </c>
      <c r="R19" s="169">
        <v>100</v>
      </c>
      <c r="S19" s="186"/>
      <c r="T19" s="2"/>
    </row>
    <row r="20" spans="1:20" ht="18" customHeight="1" x14ac:dyDescent="0.15">
      <c r="A20" s="420"/>
      <c r="B20" s="141" t="s">
        <v>148</v>
      </c>
      <c r="C20" s="169">
        <v>1350</v>
      </c>
      <c r="D20" s="168"/>
      <c r="E20" s="141"/>
      <c r="F20" s="169"/>
      <c r="G20" s="184"/>
      <c r="H20" s="95"/>
      <c r="I20" s="180"/>
      <c r="J20" s="201"/>
      <c r="K20" s="86"/>
      <c r="L20" s="169"/>
      <c r="M20" s="217"/>
      <c r="N20" s="6"/>
      <c r="O20" s="12"/>
      <c r="P20" s="9"/>
      <c r="Q20" s="141" t="s">
        <v>149</v>
      </c>
      <c r="R20" s="169">
        <v>50</v>
      </c>
      <c r="S20" s="186"/>
      <c r="T20" s="2"/>
    </row>
    <row r="21" spans="1:20" ht="18" customHeight="1" x14ac:dyDescent="0.15">
      <c r="A21" s="420"/>
      <c r="B21" s="141" t="s">
        <v>150</v>
      </c>
      <c r="C21" s="169">
        <v>450</v>
      </c>
      <c r="D21" s="168"/>
      <c r="E21" s="141"/>
      <c r="F21" s="169"/>
      <c r="G21" s="184"/>
      <c r="H21" s="95"/>
      <c r="I21" s="180"/>
      <c r="J21" s="201"/>
      <c r="K21" s="86"/>
      <c r="L21" s="169"/>
      <c r="M21" s="217"/>
      <c r="N21" s="6"/>
      <c r="O21" s="12"/>
      <c r="P21" s="9"/>
      <c r="Q21" s="141" t="s">
        <v>494</v>
      </c>
      <c r="R21" s="169">
        <v>50</v>
      </c>
      <c r="S21" s="186"/>
      <c r="T21" s="2"/>
    </row>
    <row r="22" spans="1:20" ht="18" customHeight="1" x14ac:dyDescent="0.15">
      <c r="A22" s="420"/>
      <c r="B22" s="141" t="s">
        <v>151</v>
      </c>
      <c r="C22" s="169">
        <v>900</v>
      </c>
      <c r="D22" s="168"/>
      <c r="E22" s="141"/>
      <c r="F22" s="169"/>
      <c r="G22" s="184"/>
      <c r="H22" s="95"/>
      <c r="I22" s="180"/>
      <c r="J22" s="201"/>
      <c r="K22" s="86"/>
      <c r="L22" s="169"/>
      <c r="M22" s="217"/>
      <c r="N22" s="6"/>
      <c r="O22" s="12"/>
      <c r="P22" s="9"/>
      <c r="Q22" s="154" t="s">
        <v>529</v>
      </c>
      <c r="R22" s="169">
        <v>100</v>
      </c>
      <c r="S22" s="186"/>
      <c r="T22" s="2"/>
    </row>
    <row r="23" spans="1:20" ht="18" customHeight="1" x14ac:dyDescent="0.15">
      <c r="A23" s="420"/>
      <c r="B23" s="141" t="s">
        <v>152</v>
      </c>
      <c r="C23" s="169">
        <v>1700</v>
      </c>
      <c r="D23" s="168"/>
      <c r="E23" s="141"/>
      <c r="F23" s="169"/>
      <c r="G23" s="184"/>
      <c r="H23" s="95"/>
      <c r="I23" s="180"/>
      <c r="J23" s="201"/>
      <c r="K23" s="86"/>
      <c r="L23" s="169"/>
      <c r="M23" s="217"/>
      <c r="N23" s="6"/>
      <c r="O23" s="12"/>
      <c r="P23" s="9"/>
      <c r="Q23" s="154"/>
      <c r="R23" s="252"/>
      <c r="S23" s="198"/>
      <c r="T23" s="2"/>
    </row>
    <row r="24" spans="1:20" ht="18" customHeight="1" x14ac:dyDescent="0.15">
      <c r="A24" s="420"/>
      <c r="B24" s="141"/>
      <c r="C24" s="252"/>
      <c r="D24" s="184"/>
      <c r="E24" s="141"/>
      <c r="F24" s="169"/>
      <c r="G24" s="184"/>
      <c r="H24" s="95"/>
      <c r="I24" s="180"/>
      <c r="J24" s="201"/>
      <c r="K24" s="86"/>
      <c r="L24" s="169"/>
      <c r="M24" s="217"/>
      <c r="N24" s="6"/>
      <c r="O24" s="12"/>
      <c r="P24" s="9"/>
      <c r="Q24" s="97"/>
      <c r="R24" s="169"/>
      <c r="S24" s="217"/>
      <c r="T24" s="2"/>
    </row>
    <row r="25" spans="1:20" ht="18" customHeight="1" x14ac:dyDescent="0.15">
      <c r="A25" s="420"/>
      <c r="B25" s="141"/>
      <c r="C25" s="252"/>
      <c r="D25" s="184"/>
      <c r="E25" s="141"/>
      <c r="F25" s="169"/>
      <c r="G25" s="184"/>
      <c r="H25" s="95"/>
      <c r="I25" s="180"/>
      <c r="J25" s="201"/>
      <c r="K25" s="86"/>
      <c r="L25" s="169"/>
      <c r="M25" s="217"/>
      <c r="N25" s="6"/>
      <c r="O25" s="12"/>
      <c r="P25" s="9"/>
      <c r="Q25" s="86"/>
      <c r="R25" s="169"/>
      <c r="S25" s="217"/>
      <c r="T25" s="2"/>
    </row>
    <row r="26" spans="1:20" ht="18" customHeight="1" x14ac:dyDescent="0.15">
      <c r="A26" s="420"/>
      <c r="B26" s="141"/>
      <c r="C26" s="169"/>
      <c r="D26" s="184"/>
      <c r="E26" s="141"/>
      <c r="F26" s="169"/>
      <c r="G26" s="184"/>
      <c r="H26" s="95"/>
      <c r="I26" s="180"/>
      <c r="J26" s="201"/>
      <c r="K26" s="86"/>
      <c r="L26" s="169"/>
      <c r="M26" s="217"/>
      <c r="N26" s="6"/>
      <c r="O26" s="12"/>
      <c r="P26" s="9"/>
      <c r="Q26" s="86"/>
      <c r="R26" s="169"/>
      <c r="S26" s="217"/>
      <c r="T26" s="2"/>
    </row>
    <row r="27" spans="1:20" ht="18" customHeight="1" x14ac:dyDescent="0.15">
      <c r="A27" s="420"/>
      <c r="B27" s="141"/>
      <c r="C27" s="169"/>
      <c r="D27" s="184"/>
      <c r="E27" s="141"/>
      <c r="F27" s="169"/>
      <c r="G27" s="184"/>
      <c r="H27" s="95"/>
      <c r="I27" s="180"/>
      <c r="J27" s="201"/>
      <c r="K27" s="86"/>
      <c r="L27" s="169"/>
      <c r="M27" s="217"/>
      <c r="N27" s="6"/>
      <c r="O27" s="12"/>
      <c r="P27" s="9"/>
      <c r="Q27" s="86"/>
      <c r="R27" s="169"/>
      <c r="S27" s="217"/>
      <c r="T27" s="2"/>
    </row>
    <row r="28" spans="1:20" ht="18" customHeight="1" x14ac:dyDescent="0.15">
      <c r="A28" s="430" t="s">
        <v>536</v>
      </c>
      <c r="B28" s="141"/>
      <c r="C28" s="169"/>
      <c r="D28" s="184"/>
      <c r="E28" s="141"/>
      <c r="F28" s="169"/>
      <c r="G28" s="184"/>
      <c r="H28" s="95"/>
      <c r="I28" s="180"/>
      <c r="J28" s="201"/>
      <c r="K28" s="86"/>
      <c r="L28" s="169"/>
      <c r="M28" s="217"/>
      <c r="N28" s="6"/>
      <c r="O28" s="12"/>
      <c r="P28" s="9"/>
      <c r="Q28" s="86"/>
      <c r="R28" s="169"/>
      <c r="S28" s="217"/>
      <c r="T28" s="2"/>
    </row>
    <row r="29" spans="1:20" ht="27" customHeight="1" thickBot="1" x14ac:dyDescent="0.2">
      <c r="A29" s="431"/>
      <c r="B29" s="270" t="s">
        <v>323</v>
      </c>
      <c r="C29" s="271" t="s">
        <v>592</v>
      </c>
      <c r="D29" s="272"/>
      <c r="E29" s="331" t="s">
        <v>618</v>
      </c>
      <c r="F29" s="271" t="s">
        <v>608</v>
      </c>
      <c r="G29" s="272"/>
      <c r="H29" s="270" t="s">
        <v>618</v>
      </c>
      <c r="I29" s="271" t="s">
        <v>621</v>
      </c>
      <c r="J29" s="272"/>
      <c r="K29" s="274"/>
      <c r="L29" s="273"/>
      <c r="M29" s="275"/>
      <c r="N29" s="6"/>
      <c r="O29" s="12"/>
      <c r="P29" s="9"/>
      <c r="Q29" s="274"/>
      <c r="R29" s="273"/>
      <c r="S29" s="275"/>
      <c r="T29" s="2"/>
    </row>
    <row r="30" spans="1:20" ht="18" customHeight="1" x14ac:dyDescent="0.15">
      <c r="A30" s="419" t="s">
        <v>501</v>
      </c>
      <c r="B30" s="140" t="s">
        <v>153</v>
      </c>
      <c r="C30" s="167">
        <v>2650</v>
      </c>
      <c r="D30" s="168"/>
      <c r="E30" s="140"/>
      <c r="F30" s="167"/>
      <c r="G30" s="184"/>
      <c r="H30" s="94"/>
      <c r="I30" s="179"/>
      <c r="J30" s="269"/>
      <c r="K30" s="85"/>
      <c r="L30" s="167"/>
      <c r="M30" s="225"/>
      <c r="N30" s="433" t="s">
        <v>427</v>
      </c>
      <c r="O30" s="434"/>
      <c r="P30" s="435"/>
      <c r="Q30" s="85"/>
      <c r="R30" s="167"/>
      <c r="S30" s="225"/>
      <c r="T30" s="2"/>
    </row>
    <row r="31" spans="1:20" ht="18" customHeight="1" x14ac:dyDescent="0.15">
      <c r="A31" s="420"/>
      <c r="B31" s="141" t="s">
        <v>154</v>
      </c>
      <c r="C31" s="169">
        <v>1850</v>
      </c>
      <c r="D31" s="168"/>
      <c r="E31" s="141"/>
      <c r="F31" s="169"/>
      <c r="G31" s="184"/>
      <c r="H31" s="95"/>
      <c r="I31" s="180"/>
      <c r="J31" s="201"/>
      <c r="K31" s="86"/>
      <c r="L31" s="169"/>
      <c r="M31" s="217"/>
      <c r="N31" s="253" t="s">
        <v>426</v>
      </c>
      <c r="O31" s="255" t="s">
        <v>428</v>
      </c>
      <c r="P31" s="254"/>
      <c r="Q31" s="86"/>
      <c r="R31" s="169"/>
      <c r="S31" s="217"/>
      <c r="T31" s="2"/>
    </row>
    <row r="32" spans="1:20" ht="18" customHeight="1" x14ac:dyDescent="0.15">
      <c r="A32" s="420"/>
      <c r="B32" s="141"/>
      <c r="C32" s="169"/>
      <c r="D32" s="184"/>
      <c r="E32" s="141"/>
      <c r="F32" s="169"/>
      <c r="G32" s="184"/>
      <c r="H32" s="95"/>
      <c r="I32" s="180"/>
      <c r="J32" s="201"/>
      <c r="K32" s="86"/>
      <c r="L32" s="169"/>
      <c r="M32" s="217"/>
      <c r="N32" s="436" t="s">
        <v>429</v>
      </c>
      <c r="O32" s="437"/>
      <c r="P32" s="438"/>
      <c r="Q32" s="86"/>
      <c r="R32" s="169"/>
      <c r="S32" s="217"/>
      <c r="T32" s="2"/>
    </row>
    <row r="33" spans="1:256" ht="18" customHeight="1" x14ac:dyDescent="0.15">
      <c r="A33" s="420"/>
      <c r="B33" s="141"/>
      <c r="C33" s="169"/>
      <c r="D33" s="184"/>
      <c r="E33" s="141"/>
      <c r="F33" s="169"/>
      <c r="G33" s="184"/>
      <c r="H33" s="95"/>
      <c r="I33" s="180"/>
      <c r="J33" s="201"/>
      <c r="K33" s="86"/>
      <c r="L33" s="169"/>
      <c r="M33" s="217"/>
      <c r="N33" s="439"/>
      <c r="O33" s="440"/>
      <c r="P33" s="441"/>
      <c r="Q33" s="86"/>
      <c r="R33" s="169"/>
      <c r="S33" s="217"/>
      <c r="T33" s="2"/>
    </row>
    <row r="34" spans="1:256" ht="18" customHeight="1" thickBot="1" x14ac:dyDescent="0.2">
      <c r="A34" s="420"/>
      <c r="B34" s="141"/>
      <c r="C34" s="169"/>
      <c r="D34" s="184"/>
      <c r="E34" s="141"/>
      <c r="F34" s="169"/>
      <c r="G34" s="184"/>
      <c r="H34" s="95"/>
      <c r="I34" s="180"/>
      <c r="J34" s="201"/>
      <c r="K34" s="86"/>
      <c r="L34" s="169"/>
      <c r="M34" s="217"/>
      <c r="N34" s="442"/>
      <c r="O34" s="443"/>
      <c r="P34" s="444"/>
      <c r="Q34" s="86"/>
      <c r="R34" s="169"/>
      <c r="S34" s="217"/>
      <c r="T34" s="2"/>
    </row>
    <row r="35" spans="1:256" ht="18" customHeight="1" x14ac:dyDescent="0.15">
      <c r="A35" s="420"/>
      <c r="B35" s="141"/>
      <c r="C35" s="169"/>
      <c r="D35" s="184"/>
      <c r="E35" s="141"/>
      <c r="F35" s="169"/>
      <c r="G35" s="184"/>
      <c r="H35" s="95"/>
      <c r="I35" s="180"/>
      <c r="J35" s="201"/>
      <c r="K35" s="86"/>
      <c r="L35" s="169"/>
      <c r="M35" s="217"/>
      <c r="N35" s="6"/>
      <c r="O35" s="12"/>
      <c r="P35" s="9"/>
      <c r="Q35" s="86"/>
      <c r="R35" s="169"/>
      <c r="S35" s="217"/>
      <c r="T35" s="2"/>
    </row>
    <row r="36" spans="1:256" ht="18" customHeight="1" x14ac:dyDescent="0.15">
      <c r="A36" s="420"/>
      <c r="B36" s="141"/>
      <c r="C36" s="169"/>
      <c r="D36" s="184"/>
      <c r="E36" s="141"/>
      <c r="F36" s="169"/>
      <c r="G36" s="184"/>
      <c r="H36" s="95"/>
      <c r="I36" s="180"/>
      <c r="J36" s="201"/>
      <c r="K36" s="86"/>
      <c r="L36" s="169"/>
      <c r="M36" s="217"/>
      <c r="N36" s="6"/>
      <c r="O36" s="12"/>
      <c r="P36" s="9"/>
      <c r="Q36" s="86"/>
      <c r="R36" s="169"/>
      <c r="S36" s="217"/>
      <c r="T36" s="2"/>
    </row>
    <row r="37" spans="1:256" ht="18" customHeight="1" x14ac:dyDescent="0.15">
      <c r="A37" s="428" t="s">
        <v>502</v>
      </c>
      <c r="B37" s="141"/>
      <c r="C37" s="169"/>
      <c r="D37" s="184"/>
      <c r="E37" s="141"/>
      <c r="F37" s="169"/>
      <c r="G37" s="184"/>
      <c r="H37" s="95"/>
      <c r="I37" s="180"/>
      <c r="J37" s="201"/>
      <c r="K37" s="86"/>
      <c r="L37" s="169"/>
      <c r="M37" s="217"/>
      <c r="N37" s="6"/>
      <c r="O37" s="12"/>
      <c r="P37" s="9"/>
      <c r="Q37" s="8"/>
      <c r="R37" s="169"/>
      <c r="S37" s="217"/>
      <c r="T37" s="2"/>
    </row>
    <row r="38" spans="1:256" ht="18" customHeight="1" thickBot="1" x14ac:dyDescent="0.2">
      <c r="A38" s="429"/>
      <c r="B38" s="141"/>
      <c r="C38" s="169"/>
      <c r="D38" s="184"/>
      <c r="E38" s="141"/>
      <c r="F38" s="169"/>
      <c r="G38" s="184"/>
      <c r="H38" s="95"/>
      <c r="I38" s="180"/>
      <c r="J38" s="201"/>
      <c r="K38" s="86"/>
      <c r="L38" s="169"/>
      <c r="M38" s="217"/>
      <c r="N38" s="6"/>
      <c r="O38" s="12"/>
      <c r="P38" s="9"/>
      <c r="Q38" s="8"/>
      <c r="R38" s="169"/>
      <c r="S38" s="217"/>
      <c r="T38" s="2"/>
    </row>
    <row r="39" spans="1:256" ht="18" customHeight="1" thickTop="1" x14ac:dyDescent="0.15">
      <c r="A39" s="286">
        <f>SUM(C39+F39+I39+L39+O39+R39)</f>
        <v>14300</v>
      </c>
      <c r="B39" s="287" t="s">
        <v>95</v>
      </c>
      <c r="C39" s="288">
        <f>SUM(C17:C38)</f>
        <v>11350</v>
      </c>
      <c r="D39" s="289">
        <f>SUM(D17:D37)</f>
        <v>0</v>
      </c>
      <c r="E39" s="290" t="s">
        <v>322</v>
      </c>
      <c r="F39" s="288">
        <f>SUM(F17:F38)</f>
        <v>0</v>
      </c>
      <c r="G39" s="291">
        <f>SUM(G17:G37)</f>
        <v>0</v>
      </c>
      <c r="H39" s="287" t="s">
        <v>322</v>
      </c>
      <c r="I39" s="288">
        <f>SUM(I17:I38)</f>
        <v>2400</v>
      </c>
      <c r="J39" s="289">
        <f>SUM(J17:J37)</f>
        <v>0</v>
      </c>
      <c r="K39" s="292" t="s">
        <v>245</v>
      </c>
      <c r="L39" s="288">
        <f>SUM(L17:L38)</f>
        <v>0</v>
      </c>
      <c r="M39" s="291">
        <f>SUM(M17:M37)</f>
        <v>0</v>
      </c>
      <c r="N39" s="293"/>
      <c r="O39" s="288"/>
      <c r="P39" s="289"/>
      <c r="Q39" s="292" t="s">
        <v>245</v>
      </c>
      <c r="R39" s="288">
        <f>SUM(R17:R38)</f>
        <v>550</v>
      </c>
      <c r="S39" s="291">
        <f>SUM(S17:S37)</f>
        <v>0</v>
      </c>
      <c r="T39" s="2"/>
      <c r="U39" s="113"/>
      <c r="V39" s="114"/>
      <c r="W39" s="115"/>
      <c r="X39" s="113"/>
      <c r="Y39" s="114"/>
      <c r="Z39" s="115"/>
      <c r="AA39" s="113"/>
      <c r="AB39" s="114"/>
      <c r="AC39" s="115"/>
      <c r="AD39" s="116"/>
      <c r="AE39" s="114"/>
      <c r="AF39" s="115"/>
      <c r="AG39" s="117"/>
      <c r="AH39" s="114"/>
      <c r="AI39" s="115"/>
      <c r="AJ39" s="116"/>
      <c r="AK39" s="114"/>
      <c r="AL39" s="115"/>
      <c r="AM39" s="118"/>
      <c r="AN39" s="113"/>
      <c r="AO39" s="114"/>
      <c r="AP39" s="115"/>
      <c r="AQ39" s="113"/>
      <c r="AR39" s="114"/>
      <c r="AS39" s="115"/>
      <c r="AT39" s="113"/>
      <c r="AU39" s="114"/>
      <c r="AV39" s="115"/>
      <c r="AW39" s="116"/>
      <c r="AX39" s="114"/>
      <c r="AY39" s="115"/>
      <c r="AZ39" s="117"/>
      <c r="BA39" s="114"/>
      <c r="BB39" s="115"/>
      <c r="BC39" s="116"/>
      <c r="BD39" s="114"/>
      <c r="BE39" s="115"/>
      <c r="BF39" s="118"/>
      <c r="BG39" s="113"/>
      <c r="BH39" s="114"/>
      <c r="BI39" s="115"/>
      <c r="BJ39" s="113"/>
      <c r="BK39" s="114"/>
      <c r="BL39" s="115"/>
      <c r="BM39" s="113"/>
      <c r="BN39" s="114"/>
      <c r="BO39" s="115"/>
      <c r="BP39" s="116"/>
      <c r="BQ39" s="114"/>
      <c r="BR39" s="115"/>
      <c r="BS39" s="117"/>
      <c r="BT39" s="114"/>
      <c r="BU39" s="115"/>
      <c r="BV39" s="116"/>
      <c r="BW39" s="114"/>
      <c r="BX39" s="115"/>
      <c r="BY39" s="118"/>
      <c r="BZ39" s="113"/>
      <c r="CA39" s="114"/>
      <c r="CB39" s="115"/>
      <c r="CC39" s="113"/>
      <c r="CD39" s="114"/>
      <c r="CE39" s="115"/>
      <c r="CF39" s="113"/>
      <c r="CG39" s="114"/>
      <c r="CH39" s="115"/>
      <c r="CI39" s="116"/>
      <c r="CJ39" s="114"/>
      <c r="CK39" s="115"/>
      <c r="CL39" s="117"/>
      <c r="CM39" s="114"/>
      <c r="CN39" s="115"/>
      <c r="CO39" s="116"/>
      <c r="CP39" s="114"/>
      <c r="CQ39" s="115"/>
      <c r="CR39" s="118"/>
      <c r="CS39" s="113"/>
      <c r="CT39" s="114"/>
      <c r="CU39" s="115"/>
      <c r="CV39" s="113"/>
      <c r="CW39" s="114"/>
      <c r="CX39" s="115"/>
      <c r="CY39" s="113"/>
      <c r="CZ39" s="114"/>
      <c r="DA39" s="115"/>
      <c r="DB39" s="116"/>
      <c r="DC39" s="114"/>
      <c r="DD39" s="115"/>
      <c r="DE39" s="117"/>
      <c r="DF39" s="114"/>
      <c r="DG39" s="115"/>
      <c r="DH39" s="116"/>
      <c r="DI39" s="114"/>
      <c r="DJ39" s="115"/>
      <c r="DK39" s="118"/>
      <c r="DL39" s="113"/>
      <c r="DM39" s="114"/>
      <c r="DN39" s="115"/>
      <c r="DO39" s="113"/>
      <c r="DP39" s="114"/>
      <c r="DQ39" s="115"/>
      <c r="DR39" s="113"/>
      <c r="DS39" s="114"/>
      <c r="DT39" s="115"/>
      <c r="DU39" s="116"/>
      <c r="DV39" s="114"/>
      <c r="DW39" s="115"/>
      <c r="DX39" s="117"/>
      <c r="DY39" s="114"/>
      <c r="DZ39" s="115"/>
      <c r="EA39" s="116"/>
      <c r="EB39" s="114"/>
      <c r="EC39" s="115"/>
      <c r="ED39" s="118"/>
      <c r="EE39" s="113"/>
      <c r="EF39" s="114"/>
      <c r="EG39" s="115"/>
      <c r="EH39" s="113"/>
      <c r="EI39" s="114"/>
      <c r="EJ39" s="115"/>
      <c r="EK39" s="113"/>
      <c r="EL39" s="114"/>
      <c r="EM39" s="115"/>
      <c r="EN39" s="116"/>
      <c r="EO39" s="114"/>
      <c r="EP39" s="115"/>
      <c r="EQ39" s="117"/>
      <c r="ER39" s="114"/>
      <c r="ES39" s="115"/>
      <c r="ET39" s="116"/>
      <c r="EU39" s="114"/>
      <c r="EV39" s="115"/>
      <c r="EW39" s="118"/>
      <c r="EX39" s="113"/>
      <c r="EY39" s="114"/>
      <c r="EZ39" s="115"/>
      <c r="FA39" s="113"/>
      <c r="FB39" s="114"/>
      <c r="FC39" s="115"/>
      <c r="FD39" s="113"/>
      <c r="FE39" s="114"/>
      <c r="FF39" s="115"/>
      <c r="FG39" s="116"/>
      <c r="FH39" s="114"/>
      <c r="FI39" s="115"/>
      <c r="FJ39" s="117"/>
      <c r="FK39" s="114"/>
      <c r="FL39" s="115"/>
      <c r="FM39" s="116"/>
      <c r="FN39" s="114"/>
      <c r="FO39" s="115"/>
      <c r="FP39" s="118"/>
      <c r="FQ39" s="113"/>
      <c r="FR39" s="114"/>
      <c r="FS39" s="115"/>
      <c r="FT39" s="113"/>
      <c r="FU39" s="114"/>
      <c r="FV39" s="115"/>
      <c r="FW39" s="113"/>
      <c r="FX39" s="114"/>
      <c r="FY39" s="115"/>
      <c r="FZ39" s="116"/>
      <c r="GA39" s="114"/>
      <c r="GB39" s="115"/>
      <c r="GC39" s="117"/>
      <c r="GD39" s="114"/>
      <c r="GE39" s="115"/>
      <c r="GF39" s="116"/>
      <c r="GG39" s="114"/>
      <c r="GH39" s="115"/>
      <c r="GI39" s="118"/>
      <c r="GJ39" s="113"/>
      <c r="GK39" s="114"/>
      <c r="GL39" s="115"/>
      <c r="GM39" s="113"/>
      <c r="GN39" s="114"/>
      <c r="GO39" s="115"/>
      <c r="GP39" s="113"/>
      <c r="GQ39" s="114"/>
      <c r="GR39" s="115"/>
      <c r="GS39" s="116"/>
      <c r="GT39" s="114"/>
      <c r="GU39" s="115"/>
      <c r="GV39" s="117"/>
      <c r="GW39" s="114"/>
      <c r="GX39" s="115"/>
      <c r="GY39" s="116"/>
      <c r="GZ39" s="114"/>
      <c r="HA39" s="115"/>
      <c r="HB39" s="118"/>
      <c r="HC39" s="113"/>
      <c r="HD39" s="114"/>
      <c r="HE39" s="115"/>
      <c r="HF39" s="113"/>
      <c r="HG39" s="114"/>
      <c r="HH39" s="115"/>
      <c r="HI39" s="113"/>
      <c r="HJ39" s="114"/>
      <c r="HK39" s="115"/>
      <c r="HL39" s="116"/>
      <c r="HM39" s="114"/>
      <c r="HN39" s="115"/>
      <c r="HO39" s="117"/>
      <c r="HP39" s="114"/>
      <c r="HQ39" s="115"/>
      <c r="HR39" s="116"/>
      <c r="HS39" s="114"/>
      <c r="HT39" s="115"/>
      <c r="HU39" s="118"/>
      <c r="HV39" s="113"/>
      <c r="HW39" s="114"/>
      <c r="HX39" s="115"/>
      <c r="HY39" s="113"/>
      <c r="HZ39" s="114"/>
      <c r="IA39" s="115"/>
      <c r="IB39" s="113"/>
      <c r="IC39" s="114"/>
      <c r="ID39" s="115"/>
      <c r="IE39" s="116"/>
      <c r="IF39" s="114"/>
      <c r="IG39" s="115"/>
      <c r="IH39" s="117"/>
      <c r="II39" s="114"/>
      <c r="IJ39" s="115"/>
      <c r="IK39" s="116"/>
      <c r="IL39" s="114"/>
      <c r="IM39" s="115"/>
      <c r="IN39" s="118"/>
      <c r="IO39" s="113"/>
      <c r="IP39" s="114"/>
      <c r="IQ39" s="115"/>
      <c r="IR39" s="113"/>
      <c r="IS39" s="114"/>
      <c r="IT39" s="115"/>
      <c r="IU39" s="113"/>
      <c r="IV39" s="114"/>
    </row>
    <row r="40" spans="1:256" ht="18" customHeight="1" x14ac:dyDescent="0.15">
      <c r="A40" s="424" t="s">
        <v>413</v>
      </c>
      <c r="B40" s="6"/>
      <c r="C40" s="169"/>
      <c r="D40" s="201"/>
      <c r="E40" s="57"/>
      <c r="F40" s="190"/>
      <c r="G40" s="206"/>
      <c r="H40" s="11"/>
      <c r="I40" s="180"/>
      <c r="J40" s="201"/>
      <c r="K40" s="8"/>
      <c r="L40" s="169"/>
      <c r="M40" s="217"/>
      <c r="N40" s="141" t="s">
        <v>687</v>
      </c>
      <c r="O40" s="180">
        <v>250</v>
      </c>
      <c r="P40" s="226"/>
      <c r="Q40" s="8"/>
      <c r="R40" s="7"/>
      <c r="S40" s="38"/>
      <c r="T40" s="2"/>
    </row>
    <row r="41" spans="1:256" ht="18" customHeight="1" x14ac:dyDescent="0.15">
      <c r="A41" s="425"/>
      <c r="B41" s="6"/>
      <c r="C41" s="169"/>
      <c r="D41" s="201"/>
      <c r="E41" s="57"/>
      <c r="F41" s="190"/>
      <c r="G41" s="206"/>
      <c r="H41" s="11"/>
      <c r="I41" s="180"/>
      <c r="J41" s="201"/>
      <c r="K41" s="8"/>
      <c r="L41" s="169"/>
      <c r="M41" s="217"/>
      <c r="N41" s="6"/>
      <c r="O41" s="12"/>
      <c r="P41" s="9"/>
      <c r="Q41" s="8"/>
      <c r="R41" s="7"/>
      <c r="S41" s="38"/>
      <c r="T41" s="2"/>
    </row>
    <row r="42" spans="1:256" ht="18" customHeight="1" x14ac:dyDescent="0.15">
      <c r="A42" s="426" t="s">
        <v>503</v>
      </c>
      <c r="B42" s="6"/>
      <c r="C42" s="169"/>
      <c r="D42" s="201"/>
      <c r="E42" s="57"/>
      <c r="F42" s="190"/>
      <c r="G42" s="206"/>
      <c r="H42" s="11"/>
      <c r="I42" s="180"/>
      <c r="J42" s="201"/>
      <c r="K42" s="8"/>
      <c r="L42" s="169"/>
      <c r="M42" s="217"/>
      <c r="N42" s="6"/>
      <c r="O42" s="12"/>
      <c r="P42" s="9"/>
      <c r="Q42" s="8"/>
      <c r="R42" s="7"/>
      <c r="S42" s="38"/>
      <c r="T42" s="2"/>
    </row>
    <row r="43" spans="1:256" ht="18" customHeight="1" thickBot="1" x14ac:dyDescent="0.2">
      <c r="A43" s="427"/>
      <c r="B43" s="6"/>
      <c r="C43" s="169"/>
      <c r="D43" s="178"/>
      <c r="E43" s="56"/>
      <c r="F43" s="190"/>
      <c r="G43" s="207"/>
      <c r="H43" s="11"/>
      <c r="I43" s="180"/>
      <c r="J43" s="201"/>
      <c r="K43" s="8"/>
      <c r="L43" s="169"/>
      <c r="M43" s="217"/>
      <c r="N43" s="6"/>
      <c r="O43" s="12"/>
      <c r="P43" s="9"/>
      <c r="Q43" s="8"/>
      <c r="R43" s="7"/>
      <c r="S43" s="38"/>
      <c r="T43" s="2"/>
    </row>
    <row r="44" spans="1:256" s="112" customFormat="1" ht="18" customHeight="1" thickTop="1" x14ac:dyDescent="0.15">
      <c r="A44" s="294">
        <f>SUM(C44+F44+I44+L44+O44+R44)</f>
        <v>38450</v>
      </c>
      <c r="B44" s="295" t="s">
        <v>95</v>
      </c>
      <c r="C44" s="296">
        <f>SUM(C39,C16)</f>
        <v>27600</v>
      </c>
      <c r="D44" s="297">
        <f>SUM(D39,D16)</f>
        <v>0</v>
      </c>
      <c r="E44" s="298" t="s">
        <v>322</v>
      </c>
      <c r="F44" s="296">
        <f>SUM(F39,F16)</f>
        <v>2150</v>
      </c>
      <c r="G44" s="299">
        <f>SUM(G39,G16)</f>
        <v>0</v>
      </c>
      <c r="H44" s="295" t="s">
        <v>322</v>
      </c>
      <c r="I44" s="296">
        <f>SUM(I39,I16)</f>
        <v>7200</v>
      </c>
      <c r="J44" s="297">
        <f>SUM(J39,J16)</f>
        <v>0</v>
      </c>
      <c r="K44" s="300" t="s">
        <v>245</v>
      </c>
      <c r="L44" s="296">
        <f>SUM(L39,L16)</f>
        <v>0</v>
      </c>
      <c r="M44" s="299">
        <f>SUM(M39,M16)</f>
        <v>0</v>
      </c>
      <c r="N44" s="301" t="s">
        <v>245</v>
      </c>
      <c r="O44" s="296">
        <f>SUM(O40:O43)</f>
        <v>250</v>
      </c>
      <c r="P44" s="297">
        <f>SUM(P40:P43)</f>
        <v>0</v>
      </c>
      <c r="Q44" s="300" t="s">
        <v>245</v>
      </c>
      <c r="R44" s="296">
        <f>SUM(R39,R16)</f>
        <v>1250</v>
      </c>
      <c r="S44" s="299">
        <f>SUM(S39,S16)</f>
        <v>0</v>
      </c>
      <c r="T44" s="26"/>
      <c r="U44" s="113"/>
      <c r="V44" s="114"/>
      <c r="W44" s="115"/>
      <c r="X44" s="113"/>
      <c r="Y44" s="114"/>
      <c r="Z44" s="115"/>
      <c r="AA44" s="113"/>
      <c r="AB44" s="114"/>
      <c r="AC44" s="115"/>
      <c r="AD44" s="116"/>
      <c r="AE44" s="114"/>
      <c r="AF44" s="115"/>
      <c r="AG44" s="117"/>
      <c r="AH44" s="114"/>
      <c r="AI44" s="115"/>
      <c r="AJ44" s="116"/>
      <c r="AK44" s="114"/>
      <c r="AL44" s="115"/>
      <c r="AM44" s="118"/>
      <c r="AN44" s="113"/>
      <c r="AO44" s="114"/>
      <c r="AP44" s="115"/>
      <c r="AQ44" s="113"/>
      <c r="AR44" s="114"/>
      <c r="AS44" s="115"/>
      <c r="AT44" s="113"/>
      <c r="AU44" s="114"/>
      <c r="AV44" s="115"/>
      <c r="AW44" s="116"/>
      <c r="AX44" s="114"/>
      <c r="AY44" s="115"/>
      <c r="AZ44" s="117"/>
      <c r="BA44" s="114"/>
      <c r="BB44" s="115"/>
      <c r="BC44" s="116"/>
      <c r="BD44" s="114"/>
      <c r="BE44" s="115"/>
      <c r="BF44" s="118"/>
      <c r="BG44" s="113"/>
      <c r="BH44" s="114"/>
      <c r="BI44" s="115"/>
      <c r="BJ44" s="113"/>
      <c r="BK44" s="114"/>
      <c r="BL44" s="115"/>
      <c r="BM44" s="113"/>
      <c r="BN44" s="114"/>
      <c r="BO44" s="115"/>
      <c r="BP44" s="116"/>
      <c r="BQ44" s="114"/>
      <c r="BR44" s="115"/>
      <c r="BS44" s="117"/>
      <c r="BT44" s="114"/>
      <c r="BU44" s="115"/>
      <c r="BV44" s="116"/>
      <c r="BW44" s="114"/>
      <c r="BX44" s="115"/>
      <c r="BY44" s="118"/>
      <c r="BZ44" s="113"/>
      <c r="CA44" s="114"/>
      <c r="CB44" s="115"/>
      <c r="CC44" s="113"/>
      <c r="CD44" s="114"/>
      <c r="CE44" s="115"/>
      <c r="CF44" s="113"/>
      <c r="CG44" s="114"/>
      <c r="CH44" s="115"/>
      <c r="CI44" s="116"/>
      <c r="CJ44" s="114"/>
      <c r="CK44" s="115"/>
      <c r="CL44" s="117"/>
      <c r="CM44" s="114"/>
      <c r="CN44" s="115"/>
      <c r="CO44" s="116"/>
      <c r="CP44" s="114"/>
      <c r="CQ44" s="115"/>
      <c r="CR44" s="118"/>
      <c r="CS44" s="113"/>
      <c r="CT44" s="114"/>
      <c r="CU44" s="115"/>
      <c r="CV44" s="113"/>
      <c r="CW44" s="114"/>
      <c r="CX44" s="115"/>
      <c r="CY44" s="113"/>
      <c r="CZ44" s="114"/>
      <c r="DA44" s="115"/>
      <c r="DB44" s="116"/>
      <c r="DC44" s="114"/>
      <c r="DD44" s="115"/>
      <c r="DE44" s="117"/>
      <c r="DF44" s="114"/>
      <c r="DG44" s="115"/>
      <c r="DH44" s="116"/>
      <c r="DI44" s="114"/>
      <c r="DJ44" s="115"/>
      <c r="DK44" s="118"/>
      <c r="DL44" s="113"/>
      <c r="DM44" s="114"/>
      <c r="DN44" s="115"/>
      <c r="DO44" s="113"/>
      <c r="DP44" s="114"/>
      <c r="DQ44" s="115"/>
      <c r="DR44" s="113"/>
      <c r="DS44" s="114"/>
      <c r="DT44" s="115"/>
      <c r="DU44" s="116"/>
      <c r="DV44" s="114"/>
      <c r="DW44" s="115"/>
      <c r="DX44" s="117"/>
      <c r="DY44" s="114"/>
      <c r="DZ44" s="115"/>
      <c r="EA44" s="116"/>
      <c r="EB44" s="114"/>
      <c r="EC44" s="115"/>
      <c r="ED44" s="118"/>
      <c r="EE44" s="113"/>
      <c r="EF44" s="114"/>
      <c r="EG44" s="115"/>
      <c r="EH44" s="113"/>
      <c r="EI44" s="114"/>
      <c r="EJ44" s="115"/>
      <c r="EK44" s="113"/>
      <c r="EL44" s="114"/>
      <c r="EM44" s="115"/>
      <c r="EN44" s="116"/>
      <c r="EO44" s="114"/>
      <c r="EP44" s="115"/>
      <c r="EQ44" s="117"/>
      <c r="ER44" s="114"/>
      <c r="ES44" s="115"/>
      <c r="ET44" s="116"/>
      <c r="EU44" s="114"/>
      <c r="EV44" s="115"/>
      <c r="EW44" s="118"/>
      <c r="EX44" s="113"/>
      <c r="EY44" s="114"/>
      <c r="EZ44" s="115"/>
      <c r="FA44" s="113"/>
      <c r="FB44" s="114"/>
      <c r="FC44" s="115"/>
      <c r="FD44" s="113"/>
      <c r="FE44" s="114"/>
      <c r="FF44" s="115"/>
      <c r="FG44" s="116"/>
      <c r="FH44" s="114"/>
      <c r="FI44" s="115"/>
      <c r="FJ44" s="117"/>
      <c r="FK44" s="114"/>
      <c r="FL44" s="115"/>
      <c r="FM44" s="116"/>
      <c r="FN44" s="114"/>
      <c r="FO44" s="115"/>
      <c r="FP44" s="118"/>
      <c r="FQ44" s="113"/>
      <c r="FR44" s="114"/>
      <c r="FS44" s="115"/>
      <c r="FT44" s="113"/>
      <c r="FU44" s="114"/>
      <c r="FV44" s="115"/>
      <c r="FW44" s="113"/>
      <c r="FX44" s="114"/>
      <c r="FY44" s="115"/>
      <c r="FZ44" s="116"/>
      <c r="GA44" s="114"/>
      <c r="GB44" s="115"/>
      <c r="GC44" s="117"/>
      <c r="GD44" s="114"/>
      <c r="GE44" s="115"/>
      <c r="GF44" s="116"/>
      <c r="GG44" s="114"/>
      <c r="GH44" s="115"/>
      <c r="GI44" s="118"/>
      <c r="GJ44" s="113"/>
      <c r="GK44" s="114"/>
      <c r="GL44" s="115"/>
      <c r="GM44" s="113"/>
      <c r="GN44" s="114"/>
      <c r="GO44" s="115"/>
      <c r="GP44" s="113"/>
      <c r="GQ44" s="114"/>
      <c r="GR44" s="115"/>
      <c r="GS44" s="116"/>
      <c r="GT44" s="114"/>
      <c r="GU44" s="115"/>
      <c r="GV44" s="117"/>
      <c r="GW44" s="114"/>
      <c r="GX44" s="115"/>
      <c r="GY44" s="116"/>
      <c r="GZ44" s="114"/>
      <c r="HA44" s="115"/>
      <c r="HB44" s="118"/>
      <c r="HC44" s="113"/>
      <c r="HD44" s="114"/>
      <c r="HE44" s="115"/>
      <c r="HF44" s="113"/>
      <c r="HG44" s="114"/>
      <c r="HH44" s="115"/>
      <c r="HI44" s="113"/>
      <c r="HJ44" s="114"/>
      <c r="HK44" s="115"/>
      <c r="HL44" s="116"/>
      <c r="HM44" s="114"/>
      <c r="HN44" s="115"/>
      <c r="HO44" s="117"/>
      <c r="HP44" s="114"/>
      <c r="HQ44" s="115"/>
      <c r="HR44" s="116"/>
      <c r="HS44" s="114"/>
      <c r="HT44" s="115"/>
      <c r="HU44" s="118"/>
      <c r="HV44" s="113"/>
      <c r="HW44" s="114"/>
      <c r="HX44" s="115"/>
      <c r="HY44" s="113"/>
      <c r="HZ44" s="114"/>
      <c r="IA44" s="115"/>
      <c r="IB44" s="113"/>
      <c r="IC44" s="114"/>
      <c r="ID44" s="115"/>
      <c r="IE44" s="116"/>
      <c r="IF44" s="114"/>
      <c r="IG44" s="115"/>
      <c r="IH44" s="117"/>
      <c r="II44" s="114"/>
      <c r="IJ44" s="115"/>
      <c r="IK44" s="116"/>
      <c r="IL44" s="114"/>
      <c r="IM44" s="115"/>
      <c r="IN44" s="118"/>
      <c r="IO44" s="113"/>
      <c r="IP44" s="114"/>
      <c r="IQ44" s="115"/>
      <c r="IR44" s="113"/>
      <c r="IS44" s="114"/>
      <c r="IT44" s="115"/>
      <c r="IU44" s="113"/>
      <c r="IV44" s="114"/>
    </row>
    <row r="45" spans="1:256" ht="18" customHeight="1" x14ac:dyDescent="0.15">
      <c r="A45" s="2"/>
      <c r="B45" s="2"/>
      <c r="C45" s="2"/>
      <c r="D45" s="2"/>
      <c r="E45" s="2"/>
      <c r="F45" s="2"/>
      <c r="G45" s="2"/>
      <c r="H45" s="2"/>
      <c r="I45" s="2"/>
      <c r="J45" s="2"/>
      <c r="K45" s="2"/>
      <c r="L45" s="2"/>
      <c r="M45" s="2"/>
      <c r="N45" s="2"/>
      <c r="O45" s="2"/>
      <c r="P45" s="2"/>
      <c r="Q45" s="2"/>
      <c r="R45" s="2"/>
      <c r="S45" s="328" t="str">
        <f>市郡別!T42</f>
        <v>2023年7月現在</v>
      </c>
      <c r="T45" s="2"/>
    </row>
    <row r="46" spans="1:256" ht="18" customHeight="1" x14ac:dyDescent="0.15">
      <c r="A46" s="2"/>
      <c r="B46" s="2"/>
      <c r="C46" s="2"/>
      <c r="D46" s="264">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W9b/gIeURzcUbvSnGX2tas8Wd3b8SCKfA6R4eQOJ1FERWXPH8O7gMjQljupAK2kCnOfmUzjxcnCfmzkI/kIDOw==" saltValue="y1SAC+cVfuCIWhy0LYV6+A==" spinCount="100000" sheet="1" selectLockedCells="1"/>
  <mergeCells count="26">
    <mergeCell ref="A7:A12"/>
    <mergeCell ref="A13:A15"/>
    <mergeCell ref="N30:P30"/>
    <mergeCell ref="N32:P34"/>
    <mergeCell ref="P2:S2"/>
    <mergeCell ref="A4:A5"/>
    <mergeCell ref="Q4:S4"/>
    <mergeCell ref="B4:D4"/>
    <mergeCell ref="K4:M4"/>
    <mergeCell ref="H4:J4"/>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s>
  <phoneticPr fontId="3"/>
  <dataValidations count="2">
    <dataValidation type="decimal" operator="lessThanOrEqual" allowBlank="1" showInputMessage="1" showErrorMessage="1" error="部数を超えています" sqref="G7 P7:P16 G16:G18 G10 M18 G29 J7:J18 M7:M16 P40 S7:S30 D27:D43 D7:D26"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77</vt:i4>
      </vt:variant>
    </vt:vector>
  </HeadingPairs>
  <TitlesOfParts>
    <vt:vector size="93" baseType="lpstr">
      <vt:lpstr>表紙</vt:lpstr>
      <vt:lpstr>地図</vt:lpstr>
      <vt:lpstr>新聞広告基準</vt:lpstr>
      <vt:lpstr>お申し込みと納品につきまして</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WS105</cp:lastModifiedBy>
  <cp:lastPrinted>2023-06-20T01:08:02Z</cp:lastPrinted>
  <dcterms:created xsi:type="dcterms:W3CDTF">2008-03-31T02:26:50Z</dcterms:created>
  <dcterms:modified xsi:type="dcterms:W3CDTF">2023-06-20T01:08:20Z</dcterms:modified>
</cp:coreProperties>
</file>